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8" yWindow="-168" windowWidth="15576" windowHeight="111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Лист1" sheetId="17" state="hidden" r:id="rId5"/>
    <sheet name="Показатели" sheetId="14" r:id="rId6"/>
    <sheet name="Пояснительная записка " sheetId="16" r:id="rId7"/>
    <sheet name="Лист2" sheetId="18" state="hidden" r:id="rId8"/>
  </sheets>
  <definedNames>
    <definedName name="_xlnm._FilterDatabase" localSheetId="2" hidden="1">'Выполнение работ'!$A$3:$O$70</definedName>
    <definedName name="_xlnm._FilterDatabase" localSheetId="3" hidden="1">'Финансирование '!$D$2:$D$818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'!$6:$9</definedName>
    <definedName name="_xlnm.Print_Area" localSheetId="2">'Выполнение работ'!$A$1:$Q$81</definedName>
    <definedName name="_xlnm.Print_Area" localSheetId="3">'Финансирование '!$A$1:$AV$793</definedName>
  </definedNames>
  <calcPr calcId="124519"/>
</workbook>
</file>

<file path=xl/calcChain.xml><?xml version="1.0" encoding="utf-8"?>
<calcChain xmlns="http://schemas.openxmlformats.org/spreadsheetml/2006/main">
  <c r="AI661" i="13"/>
  <c r="AI660"/>
  <c r="AI659"/>
  <c r="AI655"/>
  <c r="AI654"/>
  <c r="AI653"/>
  <c r="AI613"/>
  <c r="AI612"/>
  <c r="AI611"/>
  <c r="AI567"/>
  <c r="AI565"/>
  <c r="AI541"/>
  <c r="AI240"/>
  <c r="AI200"/>
  <c r="AI100"/>
  <c r="AG748" l="1"/>
  <c r="AH748"/>
  <c r="AI748"/>
  <c r="AJ748"/>
  <c r="F748" s="1"/>
  <c r="AK748"/>
  <c r="AL748"/>
  <c r="AM748"/>
  <c r="AN748"/>
  <c r="AO748"/>
  <c r="AP748"/>
  <c r="AQ748"/>
  <c r="AR748"/>
  <c r="AS748"/>
  <c r="AT748"/>
  <c r="AU748"/>
  <c r="AF748"/>
  <c r="F753"/>
  <c r="F748" i="18"/>
  <c r="F753"/>
  <c r="F747" l="1"/>
  <c r="G747" s="1"/>
  <c r="E747"/>
  <c r="F746"/>
  <c r="G746" s="1"/>
  <c r="E746"/>
  <c r="F745"/>
  <c r="G745" s="1"/>
  <c r="E745"/>
  <c r="F744"/>
  <c r="G744" s="1"/>
  <c r="E744"/>
  <c r="F743"/>
  <c r="G743" s="1"/>
  <c r="E743"/>
  <c r="AU742"/>
  <c r="AT742"/>
  <c r="AS742"/>
  <c r="AR742"/>
  <c r="AQ742"/>
  <c r="AP742"/>
  <c r="AO742"/>
  <c r="AN742"/>
  <c r="AM742"/>
  <c r="AL742"/>
  <c r="AK742"/>
  <c r="AJ742"/>
  <c r="AI742"/>
  <c r="AH742"/>
  <c r="AG742"/>
  <c r="AF742"/>
  <c r="AE742"/>
  <c r="AD742"/>
  <c r="AC742"/>
  <c r="AB742"/>
  <c r="AA742"/>
  <c r="Z742"/>
  <c r="Y742"/>
  <c r="X742"/>
  <c r="W742"/>
  <c r="V742"/>
  <c r="U742"/>
  <c r="T742"/>
  <c r="S742"/>
  <c r="R742"/>
  <c r="Q742"/>
  <c r="P742"/>
  <c r="O742"/>
  <c r="N742"/>
  <c r="M742"/>
  <c r="L742"/>
  <c r="K742"/>
  <c r="J742"/>
  <c r="I742"/>
  <c r="F742" s="1"/>
  <c r="G742" s="1"/>
  <c r="H742"/>
  <c r="E742"/>
  <c r="F741"/>
  <c r="G741" s="1"/>
  <c r="E741"/>
  <c r="F740"/>
  <c r="E740"/>
  <c r="G740" s="1"/>
  <c r="F739"/>
  <c r="G739" s="1"/>
  <c r="E739"/>
  <c r="F738"/>
  <c r="E738"/>
  <c r="G738" s="1"/>
  <c r="F737"/>
  <c r="G737" s="1"/>
  <c r="E737"/>
  <c r="AU736"/>
  <c r="AT736"/>
  <c r="AS736"/>
  <c r="AR736"/>
  <c r="AQ736"/>
  <c r="AP736"/>
  <c r="AO736"/>
  <c r="AN736"/>
  <c r="AM736"/>
  <c r="AL736"/>
  <c r="AK736"/>
  <c r="AJ736"/>
  <c r="AI736"/>
  <c r="AH736"/>
  <c r="AG736"/>
  <c r="AF736"/>
  <c r="AE736"/>
  <c r="AD736"/>
  <c r="AC736"/>
  <c r="AB736"/>
  <c r="AA736"/>
  <c r="Z736"/>
  <c r="Y736"/>
  <c r="X736"/>
  <c r="W736"/>
  <c r="V736"/>
  <c r="U736"/>
  <c r="T736"/>
  <c r="S736"/>
  <c r="R736"/>
  <c r="Q736"/>
  <c r="P736"/>
  <c r="O736"/>
  <c r="N736"/>
  <c r="M736"/>
  <c r="L736"/>
  <c r="K736"/>
  <c r="J736"/>
  <c r="I736"/>
  <c r="F736" s="1"/>
  <c r="G736" s="1"/>
  <c r="H736"/>
  <c r="E736"/>
  <c r="F735"/>
  <c r="G735" s="1"/>
  <c r="E735"/>
  <c r="F734"/>
  <c r="E734"/>
  <c r="G734" s="1"/>
  <c r="F733"/>
  <c r="G733" s="1"/>
  <c r="E733"/>
  <c r="F732"/>
  <c r="E732"/>
  <c r="G732" s="1"/>
  <c r="F731"/>
  <c r="G731" s="1"/>
  <c r="E731"/>
  <c r="AU730"/>
  <c r="AT730"/>
  <c r="AS730"/>
  <c r="AR730"/>
  <c r="AQ730"/>
  <c r="AP730"/>
  <c r="AO730"/>
  <c r="AN730"/>
  <c r="AM730"/>
  <c r="AL730"/>
  <c r="AK730"/>
  <c r="AJ730"/>
  <c r="AI730"/>
  <c r="AH730"/>
  <c r="AG730"/>
  <c r="AF730"/>
  <c r="AE730"/>
  <c r="AD730"/>
  <c r="AC730"/>
  <c r="AB730"/>
  <c r="AA730"/>
  <c r="Z730"/>
  <c r="Y730"/>
  <c r="X730"/>
  <c r="W730"/>
  <c r="V730"/>
  <c r="U730"/>
  <c r="T730"/>
  <c r="S730"/>
  <c r="R730"/>
  <c r="Q730"/>
  <c r="P730"/>
  <c r="O730"/>
  <c r="N730"/>
  <c r="M730"/>
  <c r="L730"/>
  <c r="K730"/>
  <c r="J730"/>
  <c r="I730"/>
  <c r="F730" s="1"/>
  <c r="G730" s="1"/>
  <c r="H730"/>
  <c r="E730"/>
  <c r="F729"/>
  <c r="G729" s="1"/>
  <c r="E729"/>
  <c r="F728"/>
  <c r="E728"/>
  <c r="G728" s="1"/>
  <c r="F727"/>
  <c r="G727" s="1"/>
  <c r="E727"/>
  <c r="F726"/>
  <c r="E726"/>
  <c r="G726" s="1"/>
  <c r="F725"/>
  <c r="G725" s="1"/>
  <c r="E725"/>
  <c r="AU724"/>
  <c r="AT724"/>
  <c r="AS724"/>
  <c r="AR724"/>
  <c r="AQ724"/>
  <c r="AP724"/>
  <c r="AO724"/>
  <c r="AN724"/>
  <c r="AM724"/>
  <c r="AL724"/>
  <c r="AK724"/>
  <c r="AJ724"/>
  <c r="AI724"/>
  <c r="AH724"/>
  <c r="AG724"/>
  <c r="AF724"/>
  <c r="AE724"/>
  <c r="AD724"/>
  <c r="AC724"/>
  <c r="AB724"/>
  <c r="AA724"/>
  <c r="Z724"/>
  <c r="Y724"/>
  <c r="X724"/>
  <c r="W724"/>
  <c r="V724"/>
  <c r="U724"/>
  <c r="T724"/>
  <c r="S724"/>
  <c r="R724"/>
  <c r="Q724"/>
  <c r="P724"/>
  <c r="O724"/>
  <c r="N724"/>
  <c r="M724"/>
  <c r="L724"/>
  <c r="K724"/>
  <c r="J724"/>
  <c r="I724"/>
  <c r="F724" s="1"/>
  <c r="G724" s="1"/>
  <c r="H724"/>
  <c r="E724"/>
  <c r="F723"/>
  <c r="G723" s="1"/>
  <c r="E723"/>
  <c r="F722"/>
  <c r="E722"/>
  <c r="G722" s="1"/>
  <c r="F721"/>
  <c r="G721" s="1"/>
  <c r="E721"/>
  <c r="F720"/>
  <c r="E720"/>
  <c r="G720" s="1"/>
  <c r="F719"/>
  <c r="G719" s="1"/>
  <c r="E719"/>
  <c r="AU718"/>
  <c r="AT718"/>
  <c r="AS718"/>
  <c r="AR718"/>
  <c r="AQ718"/>
  <c r="AP718"/>
  <c r="AO718"/>
  <c r="AN718"/>
  <c r="AM718"/>
  <c r="AL718"/>
  <c r="AK718"/>
  <c r="AJ718"/>
  <c r="AI718"/>
  <c r="AH718"/>
  <c r="AG718"/>
  <c r="AF718"/>
  <c r="AE718"/>
  <c r="AD718"/>
  <c r="AC718"/>
  <c r="AB718"/>
  <c r="AA718"/>
  <c r="Z718"/>
  <c r="Y718"/>
  <c r="X718"/>
  <c r="W718"/>
  <c r="V718"/>
  <c r="U718"/>
  <c r="T718"/>
  <c r="S718"/>
  <c r="R718"/>
  <c r="Q718"/>
  <c r="P718"/>
  <c r="O718"/>
  <c r="N718"/>
  <c r="M718"/>
  <c r="L718"/>
  <c r="K718"/>
  <c r="J718"/>
  <c r="I718"/>
  <c r="F718" s="1"/>
  <c r="G718" s="1"/>
  <c r="H718"/>
  <c r="E718"/>
  <c r="F717"/>
  <c r="G717" s="1"/>
  <c r="E717"/>
  <c r="F716"/>
  <c r="E716"/>
  <c r="G716" s="1"/>
  <c r="F715"/>
  <c r="G715" s="1"/>
  <c r="E715"/>
  <c r="F714"/>
  <c r="E714"/>
  <c r="G714" s="1"/>
  <c r="F713"/>
  <c r="G713" s="1"/>
  <c r="E713"/>
  <c r="AU712"/>
  <c r="AT712"/>
  <c r="AS712"/>
  <c r="AR712"/>
  <c r="AQ712"/>
  <c r="AP712"/>
  <c r="AO712"/>
  <c r="AN712"/>
  <c r="AM712"/>
  <c r="AL712"/>
  <c r="AK712"/>
  <c r="AJ712"/>
  <c r="AI712"/>
  <c r="AH712"/>
  <c r="AG712"/>
  <c r="AF712"/>
  <c r="AE712"/>
  <c r="AD712"/>
  <c r="AC712"/>
  <c r="AB712"/>
  <c r="AA712"/>
  <c r="Z712"/>
  <c r="Y712"/>
  <c r="X712"/>
  <c r="W712"/>
  <c r="V712"/>
  <c r="U712"/>
  <c r="T712"/>
  <c r="S712"/>
  <c r="R712"/>
  <c r="Q712"/>
  <c r="P712"/>
  <c r="O712"/>
  <c r="N712"/>
  <c r="M712"/>
  <c r="L712"/>
  <c r="K712"/>
  <c r="J712"/>
  <c r="I712"/>
  <c r="F712" s="1"/>
  <c r="G712" s="1"/>
  <c r="H712"/>
  <c r="E712"/>
  <c r="F711"/>
  <c r="G711" s="1"/>
  <c r="E711"/>
  <c r="F710"/>
  <c r="E710"/>
  <c r="G710" s="1"/>
  <c r="F709"/>
  <c r="G709" s="1"/>
  <c r="E709"/>
  <c r="F708"/>
  <c r="E708"/>
  <c r="G708" s="1"/>
  <c r="F707"/>
  <c r="G707" s="1"/>
  <c r="E707"/>
  <c r="AU706"/>
  <c r="AT706"/>
  <c r="AS706"/>
  <c r="AR706"/>
  <c r="AQ706"/>
  <c r="AP706"/>
  <c r="AO706"/>
  <c r="AN706"/>
  <c r="AM706"/>
  <c r="AL706"/>
  <c r="AK706"/>
  <c r="AJ706"/>
  <c r="AI706"/>
  <c r="AH706"/>
  <c r="AG706"/>
  <c r="AF706"/>
  <c r="AE706"/>
  <c r="AD706"/>
  <c r="AC706"/>
  <c r="AB706"/>
  <c r="AA706"/>
  <c r="Z706"/>
  <c r="Y706"/>
  <c r="X706"/>
  <c r="W706"/>
  <c r="V706"/>
  <c r="U706"/>
  <c r="T706"/>
  <c r="S706"/>
  <c r="R706"/>
  <c r="Q706"/>
  <c r="P706"/>
  <c r="O706"/>
  <c r="N706"/>
  <c r="M706"/>
  <c r="L706"/>
  <c r="K706"/>
  <c r="J706"/>
  <c r="I706"/>
  <c r="F706" s="1"/>
  <c r="G706" s="1"/>
  <c r="H706"/>
  <c r="E706"/>
  <c r="F705"/>
  <c r="G705" s="1"/>
  <c r="E705"/>
  <c r="F704"/>
  <c r="E704"/>
  <c r="G704" s="1"/>
  <c r="F703"/>
  <c r="G703" s="1"/>
  <c r="E703"/>
  <c r="F702"/>
  <c r="E702"/>
  <c r="G702" s="1"/>
  <c r="F701"/>
  <c r="G701" s="1"/>
  <c r="E701"/>
  <c r="AU700"/>
  <c r="AT700"/>
  <c r="AS700"/>
  <c r="AR700"/>
  <c r="AQ700"/>
  <c r="AP700"/>
  <c r="AO700"/>
  <c r="AN700"/>
  <c r="AM700"/>
  <c r="AL700"/>
  <c r="AK700"/>
  <c r="AJ700"/>
  <c r="AI700"/>
  <c r="AH700"/>
  <c r="AG700"/>
  <c r="AF700"/>
  <c r="AE700"/>
  <c r="AD700"/>
  <c r="AC700"/>
  <c r="AB700"/>
  <c r="AA700"/>
  <c r="Z700"/>
  <c r="Y700"/>
  <c r="X700"/>
  <c r="W700"/>
  <c r="V700"/>
  <c r="U700"/>
  <c r="T700"/>
  <c r="S700"/>
  <c r="R700"/>
  <c r="Q700"/>
  <c r="P700"/>
  <c r="O700"/>
  <c r="N700"/>
  <c r="M700"/>
  <c r="L700"/>
  <c r="K700"/>
  <c r="J700"/>
  <c r="I700"/>
  <c r="F700" s="1"/>
  <c r="G700" s="1"/>
  <c r="H700"/>
  <c r="E700"/>
  <c r="F699"/>
  <c r="G699" s="1"/>
  <c r="E699"/>
  <c r="F698"/>
  <c r="E698"/>
  <c r="G698" s="1"/>
  <c r="F697"/>
  <c r="G697" s="1"/>
  <c r="E697"/>
  <c r="F696"/>
  <c r="E696"/>
  <c r="G696" s="1"/>
  <c r="F695"/>
  <c r="G695" s="1"/>
  <c r="E695"/>
  <c r="AU694"/>
  <c r="AT694"/>
  <c r="AS694"/>
  <c r="AR694"/>
  <c r="AQ694"/>
  <c r="AP694"/>
  <c r="AO694"/>
  <c r="AN694"/>
  <c r="AM694"/>
  <c r="AL694"/>
  <c r="AK694"/>
  <c r="AJ694"/>
  <c r="AI694"/>
  <c r="AH694"/>
  <c r="AG694"/>
  <c r="AF694"/>
  <c r="AE694"/>
  <c r="AD694"/>
  <c r="AC694"/>
  <c r="AB694"/>
  <c r="AA694"/>
  <c r="Z694"/>
  <c r="Y694"/>
  <c r="X694"/>
  <c r="W694"/>
  <c r="V694"/>
  <c r="U694"/>
  <c r="T694"/>
  <c r="S694"/>
  <c r="R694"/>
  <c r="Q694"/>
  <c r="P694"/>
  <c r="O694"/>
  <c r="N694"/>
  <c r="M694"/>
  <c r="L694"/>
  <c r="K694"/>
  <c r="J694"/>
  <c r="I694"/>
  <c r="F694" s="1"/>
  <c r="G694" s="1"/>
  <c r="H694"/>
  <c r="E694"/>
  <c r="F693"/>
  <c r="G693" s="1"/>
  <c r="E693"/>
  <c r="F692"/>
  <c r="E692"/>
  <c r="G692" s="1"/>
  <c r="F691"/>
  <c r="G691" s="1"/>
  <c r="E691"/>
  <c r="F690"/>
  <c r="E690"/>
  <c r="G690" s="1"/>
  <c r="F689"/>
  <c r="G689" s="1"/>
  <c r="E689"/>
  <c r="AU688"/>
  <c r="AT688"/>
  <c r="AS688"/>
  <c r="AR688"/>
  <c r="AQ688"/>
  <c r="AP688"/>
  <c r="AO688"/>
  <c r="AN688"/>
  <c r="AM688"/>
  <c r="AL688"/>
  <c r="AK688"/>
  <c r="AJ688"/>
  <c r="AI688"/>
  <c r="AH688"/>
  <c r="AG688"/>
  <c r="AF688"/>
  <c r="AE688"/>
  <c r="AD688"/>
  <c r="AC688"/>
  <c r="AB688"/>
  <c r="AA688"/>
  <c r="Z688"/>
  <c r="Y688"/>
  <c r="X688"/>
  <c r="W688"/>
  <c r="V688"/>
  <c r="U688"/>
  <c r="T688"/>
  <c r="S688"/>
  <c r="R688"/>
  <c r="Q688"/>
  <c r="P688"/>
  <c r="O688"/>
  <c r="N688"/>
  <c r="M688"/>
  <c r="L688"/>
  <c r="K688"/>
  <c r="J688"/>
  <c r="I688"/>
  <c r="F688" s="1"/>
  <c r="G688" s="1"/>
  <c r="H688"/>
  <c r="E688"/>
  <c r="F687"/>
  <c r="G687" s="1"/>
  <c r="E687"/>
  <c r="F686"/>
  <c r="E686"/>
  <c r="G686" s="1"/>
  <c r="AN685"/>
  <c r="F685"/>
  <c r="E685"/>
  <c r="G685" s="1"/>
  <c r="F684"/>
  <c r="G684" s="1"/>
  <c r="E684"/>
  <c r="F683"/>
  <c r="E683"/>
  <c r="G683" s="1"/>
  <c r="AU682"/>
  <c r="AT682"/>
  <c r="AS682"/>
  <c r="AR682"/>
  <c r="AQ682"/>
  <c r="AP682"/>
  <c r="AO682"/>
  <c r="AN682"/>
  <c r="AM682"/>
  <c r="AL682"/>
  <c r="AK682"/>
  <c r="AJ682"/>
  <c r="AI682"/>
  <c r="AH682"/>
  <c r="AG682"/>
  <c r="AF682"/>
  <c r="AE682"/>
  <c r="AD682"/>
  <c r="AC682"/>
  <c r="AB682"/>
  <c r="AA682"/>
  <c r="Z682"/>
  <c r="Y682"/>
  <c r="X682"/>
  <c r="W682"/>
  <c r="V682"/>
  <c r="U682"/>
  <c r="T682"/>
  <c r="S682"/>
  <c r="R682"/>
  <c r="Q682"/>
  <c r="P682"/>
  <c r="O682"/>
  <c r="N682"/>
  <c r="M682"/>
  <c r="L682"/>
  <c r="K682"/>
  <c r="J682"/>
  <c r="I682"/>
  <c r="H682"/>
  <c r="E682" s="1"/>
  <c r="F682"/>
  <c r="AU681"/>
  <c r="AU753" s="1"/>
  <c r="AT681"/>
  <c r="AT753" s="1"/>
  <c r="AS681"/>
  <c r="AS753" s="1"/>
  <c r="AR681"/>
  <c r="AR753" s="1"/>
  <c r="AQ681"/>
  <c r="AQ753" s="1"/>
  <c r="AP681"/>
  <c r="AP753" s="1"/>
  <c r="AO681"/>
  <c r="AO753" s="1"/>
  <c r="AN681"/>
  <c r="AN753" s="1"/>
  <c r="AM681"/>
  <c r="AM753" s="1"/>
  <c r="AL681"/>
  <c r="AL753" s="1"/>
  <c r="AK681"/>
  <c r="AK753" s="1"/>
  <c r="AJ681"/>
  <c r="AJ753" s="1"/>
  <c r="AI681"/>
  <c r="AI753" s="1"/>
  <c r="AH681"/>
  <c r="AH753" s="1"/>
  <c r="AG681"/>
  <c r="AG753" s="1"/>
  <c r="AF681"/>
  <c r="AF753" s="1"/>
  <c r="AE681"/>
  <c r="AE753" s="1"/>
  <c r="AD681"/>
  <c r="AD753" s="1"/>
  <c r="AC681"/>
  <c r="AC753" s="1"/>
  <c r="AB681"/>
  <c r="AB753" s="1"/>
  <c r="AA681"/>
  <c r="AA753" s="1"/>
  <c r="Z681"/>
  <c r="Z753" s="1"/>
  <c r="Y681"/>
  <c r="Y753" s="1"/>
  <c r="X681"/>
  <c r="X753" s="1"/>
  <c r="W681"/>
  <c r="W753" s="1"/>
  <c r="V681"/>
  <c r="V753" s="1"/>
  <c r="U681"/>
  <c r="U753" s="1"/>
  <c r="T681"/>
  <c r="T753" s="1"/>
  <c r="S681"/>
  <c r="S753" s="1"/>
  <c r="R681"/>
  <c r="R753" s="1"/>
  <c r="Q681"/>
  <c r="Q753" s="1"/>
  <c r="P681"/>
  <c r="P753" s="1"/>
  <c r="O681"/>
  <c r="O753" s="1"/>
  <c r="N681"/>
  <c r="N753" s="1"/>
  <c r="M681"/>
  <c r="M753" s="1"/>
  <c r="L681"/>
  <c r="L753" s="1"/>
  <c r="K681"/>
  <c r="K753" s="1"/>
  <c r="J681"/>
  <c r="J753" s="1"/>
  <c r="I681"/>
  <c r="F681" s="1"/>
  <c r="G681" s="1"/>
  <c r="H681"/>
  <c r="H753" s="1"/>
  <c r="E681"/>
  <c r="AU680"/>
  <c r="AU752" s="1"/>
  <c r="AT680"/>
  <c r="AT752" s="1"/>
  <c r="AS680"/>
  <c r="AS752" s="1"/>
  <c r="AR680"/>
  <c r="AR752" s="1"/>
  <c r="AQ680"/>
  <c r="AQ752" s="1"/>
  <c r="AP680"/>
  <c r="AP752" s="1"/>
  <c r="AO680"/>
  <c r="AO752" s="1"/>
  <c r="AN680"/>
  <c r="AN752" s="1"/>
  <c r="AM680"/>
  <c r="AM752" s="1"/>
  <c r="AL680"/>
  <c r="AL752" s="1"/>
  <c r="AK680"/>
  <c r="AK752" s="1"/>
  <c r="AJ680"/>
  <c r="AJ752" s="1"/>
  <c r="AI680"/>
  <c r="AI752" s="1"/>
  <c r="AH680"/>
  <c r="AH752" s="1"/>
  <c r="AG680"/>
  <c r="AG752" s="1"/>
  <c r="AF680"/>
  <c r="AF752" s="1"/>
  <c r="AE680"/>
  <c r="AE752" s="1"/>
  <c r="AD680"/>
  <c r="AD752" s="1"/>
  <c r="AC680"/>
  <c r="AC752" s="1"/>
  <c r="AB680"/>
  <c r="AB752" s="1"/>
  <c r="AA680"/>
  <c r="AA752" s="1"/>
  <c r="Z680"/>
  <c r="Z752" s="1"/>
  <c r="Y680"/>
  <c r="Y752" s="1"/>
  <c r="X680"/>
  <c r="X752" s="1"/>
  <c r="W680"/>
  <c r="W752" s="1"/>
  <c r="V680"/>
  <c r="V752" s="1"/>
  <c r="U680"/>
  <c r="U752" s="1"/>
  <c r="T680"/>
  <c r="T752" s="1"/>
  <c r="S680"/>
  <c r="S752" s="1"/>
  <c r="R680"/>
  <c r="R752" s="1"/>
  <c r="Q680"/>
  <c r="Q752" s="1"/>
  <c r="P680"/>
  <c r="P752" s="1"/>
  <c r="O680"/>
  <c r="O752" s="1"/>
  <c r="N680"/>
  <c r="N752" s="1"/>
  <c r="M680"/>
  <c r="M752" s="1"/>
  <c r="L680"/>
  <c r="L752" s="1"/>
  <c r="K680"/>
  <c r="K752" s="1"/>
  <c r="J680"/>
  <c r="J752" s="1"/>
  <c r="I680"/>
  <c r="I752" s="1"/>
  <c r="H680"/>
  <c r="H752" s="1"/>
  <c r="F680"/>
  <c r="G680" s="1"/>
  <c r="AU679"/>
  <c r="AU751" s="1"/>
  <c r="AT679"/>
  <c r="AT751" s="1"/>
  <c r="AS679"/>
  <c r="AS751" s="1"/>
  <c r="AR679"/>
  <c r="AR751" s="1"/>
  <c r="AQ679"/>
  <c r="AQ751" s="1"/>
  <c r="AP679"/>
  <c r="AP751" s="1"/>
  <c r="AO679"/>
  <c r="AO751" s="1"/>
  <c r="AN679"/>
  <c r="AN751" s="1"/>
  <c r="AM679"/>
  <c r="AM751" s="1"/>
  <c r="AL679"/>
  <c r="AL751" s="1"/>
  <c r="AK679"/>
  <c r="AK751" s="1"/>
  <c r="AJ679"/>
  <c r="AJ751" s="1"/>
  <c r="AI679"/>
  <c r="AI751" s="1"/>
  <c r="AH679"/>
  <c r="AH751" s="1"/>
  <c r="AG679"/>
  <c r="AG751" s="1"/>
  <c r="AF679"/>
  <c r="AF751" s="1"/>
  <c r="AE679"/>
  <c r="AE751" s="1"/>
  <c r="AD679"/>
  <c r="AD751" s="1"/>
  <c r="AC679"/>
  <c r="AC751" s="1"/>
  <c r="AB679"/>
  <c r="AB751" s="1"/>
  <c r="AA679"/>
  <c r="AA751" s="1"/>
  <c r="Z679"/>
  <c r="Z751" s="1"/>
  <c r="Y679"/>
  <c r="Y751" s="1"/>
  <c r="X679"/>
  <c r="X751" s="1"/>
  <c r="W679"/>
  <c r="W751" s="1"/>
  <c r="V679"/>
  <c r="V751" s="1"/>
  <c r="U679"/>
  <c r="U751" s="1"/>
  <c r="T679"/>
  <c r="T751" s="1"/>
  <c r="S679"/>
  <c r="S751" s="1"/>
  <c r="R679"/>
  <c r="R751" s="1"/>
  <c r="Q679"/>
  <c r="Q751" s="1"/>
  <c r="P679"/>
  <c r="P751" s="1"/>
  <c r="O679"/>
  <c r="O751" s="1"/>
  <c r="N679"/>
  <c r="N751" s="1"/>
  <c r="M679"/>
  <c r="M751" s="1"/>
  <c r="L679"/>
  <c r="L751" s="1"/>
  <c r="K679"/>
  <c r="K751" s="1"/>
  <c r="J679"/>
  <c r="J751" s="1"/>
  <c r="I679"/>
  <c r="I751" s="1"/>
  <c r="H679"/>
  <c r="E679" s="1"/>
  <c r="F679"/>
  <c r="G679" s="1"/>
  <c r="AU678"/>
  <c r="AU750" s="1"/>
  <c r="AT678"/>
  <c r="AT750" s="1"/>
  <c r="AS678"/>
  <c r="AS750" s="1"/>
  <c r="AR678"/>
  <c r="AR750" s="1"/>
  <c r="AQ678"/>
  <c r="AQ750" s="1"/>
  <c r="AP678"/>
  <c r="AP750" s="1"/>
  <c r="AO678"/>
  <c r="AO750" s="1"/>
  <c r="AN678"/>
  <c r="AN750" s="1"/>
  <c r="AM678"/>
  <c r="AM750" s="1"/>
  <c r="AL678"/>
  <c r="AL750" s="1"/>
  <c r="AK678"/>
  <c r="AK750" s="1"/>
  <c r="AJ678"/>
  <c r="AJ750" s="1"/>
  <c r="AI678"/>
  <c r="AI750" s="1"/>
  <c r="AH678"/>
  <c r="AH750" s="1"/>
  <c r="AG678"/>
  <c r="AG750" s="1"/>
  <c r="AF678"/>
  <c r="AF750" s="1"/>
  <c r="AE678"/>
  <c r="AE750" s="1"/>
  <c r="AD678"/>
  <c r="AD750" s="1"/>
  <c r="AC678"/>
  <c r="AC750" s="1"/>
  <c r="AB678"/>
  <c r="AB750" s="1"/>
  <c r="AA678"/>
  <c r="AA750" s="1"/>
  <c r="Z678"/>
  <c r="Z750" s="1"/>
  <c r="Y678"/>
  <c r="Y750" s="1"/>
  <c r="X678"/>
  <c r="X750" s="1"/>
  <c r="W678"/>
  <c r="W750" s="1"/>
  <c r="V678"/>
  <c r="V750" s="1"/>
  <c r="U678"/>
  <c r="U750" s="1"/>
  <c r="T678"/>
  <c r="T750" s="1"/>
  <c r="S678"/>
  <c r="S750" s="1"/>
  <c r="R678"/>
  <c r="R750" s="1"/>
  <c r="Q678"/>
  <c r="Q750" s="1"/>
  <c r="P678"/>
  <c r="P750" s="1"/>
  <c r="O678"/>
  <c r="O750" s="1"/>
  <c r="N678"/>
  <c r="N750" s="1"/>
  <c r="M678"/>
  <c r="M750" s="1"/>
  <c r="L678"/>
  <c r="L750" s="1"/>
  <c r="K678"/>
  <c r="K750" s="1"/>
  <c r="J678"/>
  <c r="J750" s="1"/>
  <c r="I678"/>
  <c r="F678" s="1"/>
  <c r="G678" s="1"/>
  <c r="H678"/>
  <c r="H750" s="1"/>
  <c r="E678"/>
  <c r="AU677"/>
  <c r="AU749" s="1"/>
  <c r="AT677"/>
  <c r="AT749" s="1"/>
  <c r="AS677"/>
  <c r="AS749" s="1"/>
  <c r="AR677"/>
  <c r="AR749" s="1"/>
  <c r="AQ677"/>
  <c r="AQ749" s="1"/>
  <c r="AP677"/>
  <c r="AP749" s="1"/>
  <c r="AO677"/>
  <c r="AO749" s="1"/>
  <c r="AN677"/>
  <c r="AN749" s="1"/>
  <c r="AM677"/>
  <c r="AM749" s="1"/>
  <c r="AL677"/>
  <c r="AL749" s="1"/>
  <c r="AK677"/>
  <c r="AK749" s="1"/>
  <c r="AJ677"/>
  <c r="AJ749" s="1"/>
  <c r="AI677"/>
  <c r="AI749" s="1"/>
  <c r="AH677"/>
  <c r="AH749" s="1"/>
  <c r="AG677"/>
  <c r="AG749" s="1"/>
  <c r="AF677"/>
  <c r="AF676" s="1"/>
  <c r="AE677"/>
  <c r="AE749" s="1"/>
  <c r="AD677"/>
  <c r="AD676" s="1"/>
  <c r="AC677"/>
  <c r="AC749" s="1"/>
  <c r="AB677"/>
  <c r="AB676" s="1"/>
  <c r="AA677"/>
  <c r="AA749" s="1"/>
  <c r="Z677"/>
  <c r="Z676" s="1"/>
  <c r="Y677"/>
  <c r="Y749" s="1"/>
  <c r="X677"/>
  <c r="X676" s="1"/>
  <c r="W677"/>
  <c r="W749" s="1"/>
  <c r="V677"/>
  <c r="V676" s="1"/>
  <c r="U677"/>
  <c r="U749" s="1"/>
  <c r="T677"/>
  <c r="T676" s="1"/>
  <c r="S677"/>
  <c r="S749" s="1"/>
  <c r="R677"/>
  <c r="R676" s="1"/>
  <c r="Q677"/>
  <c r="Q749" s="1"/>
  <c r="P677"/>
  <c r="P676" s="1"/>
  <c r="O677"/>
  <c r="O749" s="1"/>
  <c r="N677"/>
  <c r="N676" s="1"/>
  <c r="M677"/>
  <c r="M749" s="1"/>
  <c r="L677"/>
  <c r="L676" s="1"/>
  <c r="K677"/>
  <c r="K749" s="1"/>
  <c r="J677"/>
  <c r="J676" s="1"/>
  <c r="I677"/>
  <c r="I749" s="1"/>
  <c r="H677"/>
  <c r="E677" s="1"/>
  <c r="F677"/>
  <c r="AU676"/>
  <c r="AT676"/>
  <c r="AS676"/>
  <c r="AR676"/>
  <c r="AQ676"/>
  <c r="AP676"/>
  <c r="AO676"/>
  <c r="AN676"/>
  <c r="AM676"/>
  <c r="AL676"/>
  <c r="AK676"/>
  <c r="AJ676"/>
  <c r="AI676"/>
  <c r="AH676"/>
  <c r="AG676"/>
  <c r="AE676"/>
  <c r="AC676"/>
  <c r="AA676"/>
  <c r="Y676"/>
  <c r="W676"/>
  <c r="U676"/>
  <c r="S676"/>
  <c r="Q676"/>
  <c r="O676"/>
  <c r="M676"/>
  <c r="K676"/>
  <c r="I676"/>
  <c r="F676" s="1"/>
  <c r="G669"/>
  <c r="F668"/>
  <c r="E668"/>
  <c r="G668" s="1"/>
  <c r="F667"/>
  <c r="G667" s="1"/>
  <c r="E667"/>
  <c r="F666"/>
  <c r="E666"/>
  <c r="G666" s="1"/>
  <c r="F665"/>
  <c r="G665" s="1"/>
  <c r="E665"/>
  <c r="AU664"/>
  <c r="AT664"/>
  <c r="AS664"/>
  <c r="AR664"/>
  <c r="AQ664"/>
  <c r="AP664"/>
  <c r="AO664"/>
  <c r="AN664"/>
  <c r="AM664"/>
  <c r="AL664"/>
  <c r="AK664"/>
  <c r="AJ664"/>
  <c r="AI664"/>
  <c r="AH664"/>
  <c r="AG664"/>
  <c r="AF664"/>
  <c r="AE664"/>
  <c r="AD664"/>
  <c r="AC664"/>
  <c r="AB664"/>
  <c r="AA664"/>
  <c r="Z664"/>
  <c r="Y664"/>
  <c r="X664"/>
  <c r="W664"/>
  <c r="V664"/>
  <c r="U664"/>
  <c r="T664"/>
  <c r="S664"/>
  <c r="R664"/>
  <c r="Q664"/>
  <c r="P664"/>
  <c r="O664"/>
  <c r="N664"/>
  <c r="M664"/>
  <c r="L664"/>
  <c r="K664"/>
  <c r="J664"/>
  <c r="I664"/>
  <c r="F664" s="1"/>
  <c r="G664" s="1"/>
  <c r="H664"/>
  <c r="E664"/>
  <c r="F663"/>
  <c r="G663" s="1"/>
  <c r="E663"/>
  <c r="F662"/>
  <c r="E662"/>
  <c r="G662" s="1"/>
  <c r="AF661"/>
  <c r="F661"/>
  <c r="E661"/>
  <c r="G661" s="1"/>
  <c r="AF660"/>
  <c r="F660"/>
  <c r="E660"/>
  <c r="G660" s="1"/>
  <c r="AF659"/>
  <c r="F659"/>
  <c r="E659"/>
  <c r="G659" s="1"/>
  <c r="AU658"/>
  <c r="AT658"/>
  <c r="AS658"/>
  <c r="AR658"/>
  <c r="AQ658"/>
  <c r="AP658"/>
  <c r="AO658"/>
  <c r="AN658"/>
  <c r="AM658"/>
  <c r="AL658"/>
  <c r="AK658"/>
  <c r="AJ658"/>
  <c r="AI658"/>
  <c r="AH658"/>
  <c r="AG658"/>
  <c r="AF658"/>
  <c r="AE658"/>
  <c r="AD658"/>
  <c r="AC658"/>
  <c r="AB658"/>
  <c r="AA658"/>
  <c r="Z658"/>
  <c r="Y658"/>
  <c r="X658"/>
  <c r="W658"/>
  <c r="V658"/>
  <c r="U658"/>
  <c r="T658"/>
  <c r="S658"/>
  <c r="R658"/>
  <c r="Q658"/>
  <c r="P658"/>
  <c r="O658"/>
  <c r="N658"/>
  <c r="M658"/>
  <c r="L658"/>
  <c r="K658"/>
  <c r="J658"/>
  <c r="I658"/>
  <c r="H658"/>
  <c r="E658" s="1"/>
  <c r="F658"/>
  <c r="F657"/>
  <c r="E657"/>
  <c r="G657" s="1"/>
  <c r="F656"/>
  <c r="G656" s="1"/>
  <c r="E656"/>
  <c r="AF655"/>
  <c r="E655" s="1"/>
  <c r="F655"/>
  <c r="AF654"/>
  <c r="E654" s="1"/>
  <c r="F654"/>
  <c r="AF653"/>
  <c r="E653" s="1"/>
  <c r="F653"/>
  <c r="AU652"/>
  <c r="AT652"/>
  <c r="AS652"/>
  <c r="AR652"/>
  <c r="AQ652"/>
  <c r="AP652"/>
  <c r="AO652"/>
  <c r="AN652"/>
  <c r="AM652"/>
  <c r="AL652"/>
  <c r="AK652"/>
  <c r="AJ652"/>
  <c r="AI652"/>
  <c r="AH652"/>
  <c r="AG652"/>
  <c r="AE652"/>
  <c r="AD652"/>
  <c r="AC652"/>
  <c r="AB652"/>
  <c r="AA652"/>
  <c r="Z652"/>
  <c r="Y652"/>
  <c r="X652"/>
  <c r="W652"/>
  <c r="V652"/>
  <c r="U652"/>
  <c r="T652"/>
  <c r="S652"/>
  <c r="R652"/>
  <c r="Q652"/>
  <c r="P652"/>
  <c r="O652"/>
  <c r="N652"/>
  <c r="M652"/>
  <c r="L652"/>
  <c r="K652"/>
  <c r="J652"/>
  <c r="I652"/>
  <c r="F652" s="1"/>
  <c r="H652"/>
  <c r="F651"/>
  <c r="G651" s="1"/>
  <c r="E651"/>
  <c r="F650"/>
  <c r="E650"/>
  <c r="G650" s="1"/>
  <c r="F649"/>
  <c r="G649" s="1"/>
  <c r="E649"/>
  <c r="F648"/>
  <c r="E648"/>
  <c r="G648" s="1"/>
  <c r="F647"/>
  <c r="G647" s="1"/>
  <c r="E647"/>
  <c r="AU646"/>
  <c r="AT646"/>
  <c r="AS646"/>
  <c r="AR646"/>
  <c r="AQ646"/>
  <c r="AP646"/>
  <c r="AO646"/>
  <c r="AN646"/>
  <c r="AM646"/>
  <c r="AL646"/>
  <c r="AK646"/>
  <c r="AJ646"/>
  <c r="AI646"/>
  <c r="AH646"/>
  <c r="AG646"/>
  <c r="AF646"/>
  <c r="AE646"/>
  <c r="AD646"/>
  <c r="AC646"/>
  <c r="AB646"/>
  <c r="AA646"/>
  <c r="Z646"/>
  <c r="Y646"/>
  <c r="X646"/>
  <c r="W646"/>
  <c r="V646"/>
  <c r="U646"/>
  <c r="T646"/>
  <c r="S646"/>
  <c r="R646"/>
  <c r="Q646"/>
  <c r="P646"/>
  <c r="O646"/>
  <c r="N646"/>
  <c r="M646"/>
  <c r="L646"/>
  <c r="K646"/>
  <c r="J646"/>
  <c r="I646"/>
  <c r="F646" s="1"/>
  <c r="G646" s="1"/>
  <c r="H646"/>
  <c r="E646"/>
  <c r="F645"/>
  <c r="G645" s="1"/>
  <c r="E645"/>
  <c r="F644"/>
  <c r="E644"/>
  <c r="G644" s="1"/>
  <c r="F643"/>
  <c r="G643" s="1"/>
  <c r="E643"/>
  <c r="F642"/>
  <c r="E642"/>
  <c r="G642" s="1"/>
  <c r="F641"/>
  <c r="G641" s="1"/>
  <c r="E641"/>
  <c r="AU640"/>
  <c r="AT640"/>
  <c r="AS640"/>
  <c r="AR640"/>
  <c r="AQ640"/>
  <c r="AP640"/>
  <c r="AO640"/>
  <c r="AN640"/>
  <c r="AM640"/>
  <c r="AL640"/>
  <c r="AK640"/>
  <c r="AJ640"/>
  <c r="AI640"/>
  <c r="AH640"/>
  <c r="AG640"/>
  <c r="AF640"/>
  <c r="AE640"/>
  <c r="AD640"/>
  <c r="AC640"/>
  <c r="AB640"/>
  <c r="AA640"/>
  <c r="Z640"/>
  <c r="Y640"/>
  <c r="X640"/>
  <c r="W640"/>
  <c r="V640"/>
  <c r="U640"/>
  <c r="T640"/>
  <c r="S640"/>
  <c r="R640"/>
  <c r="Q640"/>
  <c r="P640"/>
  <c r="O640"/>
  <c r="N640"/>
  <c r="M640"/>
  <c r="L640"/>
  <c r="K640"/>
  <c r="J640"/>
  <c r="I640"/>
  <c r="F640" s="1"/>
  <c r="G640" s="1"/>
  <c r="H640"/>
  <c r="E640"/>
  <c r="AI639"/>
  <c r="F639"/>
  <c r="E639"/>
  <c r="G639" s="1"/>
  <c r="F638"/>
  <c r="G638" s="1"/>
  <c r="E638"/>
  <c r="AI637"/>
  <c r="E637" s="1"/>
  <c r="F637"/>
  <c r="AI636"/>
  <c r="E636" s="1"/>
  <c r="F636"/>
  <c r="F635"/>
  <c r="E635"/>
  <c r="G635" s="1"/>
  <c r="AU634"/>
  <c r="AT634"/>
  <c r="AS634"/>
  <c r="AR634"/>
  <c r="AQ634"/>
  <c r="AP634"/>
  <c r="AO634"/>
  <c r="AN634"/>
  <c r="AM634"/>
  <c r="AL634"/>
  <c r="AK634"/>
  <c r="AJ634"/>
  <c r="AH634"/>
  <c r="AG634"/>
  <c r="AF634"/>
  <c r="AE634"/>
  <c r="AD634"/>
  <c r="AC634"/>
  <c r="AB634"/>
  <c r="AA634"/>
  <c r="Z634"/>
  <c r="Y634"/>
  <c r="X634"/>
  <c r="W634"/>
  <c r="V634"/>
  <c r="U634"/>
  <c r="T634"/>
  <c r="S634"/>
  <c r="R634"/>
  <c r="Q634"/>
  <c r="P634"/>
  <c r="O634"/>
  <c r="N634"/>
  <c r="M634"/>
  <c r="L634"/>
  <c r="K634"/>
  <c r="J634"/>
  <c r="I634"/>
  <c r="H634"/>
  <c r="F634"/>
  <c r="AI633"/>
  <c r="E633" s="1"/>
  <c r="F633"/>
  <c r="F632"/>
  <c r="E632"/>
  <c r="G632" s="1"/>
  <c r="AI631"/>
  <c r="F631"/>
  <c r="E631"/>
  <c r="G631" s="1"/>
  <c r="F630"/>
  <c r="G630" s="1"/>
  <c r="E630"/>
  <c r="F629"/>
  <c r="E629"/>
  <c r="G629" s="1"/>
  <c r="AU628"/>
  <c r="AT628"/>
  <c r="AS628"/>
  <c r="AR628"/>
  <c r="AQ628"/>
  <c r="AP628"/>
  <c r="AO628"/>
  <c r="AN628"/>
  <c r="AM628"/>
  <c r="AL628"/>
  <c r="AK628"/>
  <c r="AJ628"/>
  <c r="AH628"/>
  <c r="AG628"/>
  <c r="AF628"/>
  <c r="AE628"/>
  <c r="AD628"/>
  <c r="AC628"/>
  <c r="AB628"/>
  <c r="AA628"/>
  <c r="Z628"/>
  <c r="Y628"/>
  <c r="X628"/>
  <c r="W628"/>
  <c r="V628"/>
  <c r="U628"/>
  <c r="T628"/>
  <c r="S628"/>
  <c r="R628"/>
  <c r="Q628"/>
  <c r="P628"/>
  <c r="O628"/>
  <c r="N628"/>
  <c r="M628"/>
  <c r="L628"/>
  <c r="K628"/>
  <c r="J628"/>
  <c r="I628"/>
  <c r="H628"/>
  <c r="F628"/>
  <c r="AI627"/>
  <c r="E627" s="1"/>
  <c r="F627"/>
  <c r="G627" s="1"/>
  <c r="F626"/>
  <c r="E626"/>
  <c r="G626" s="1"/>
  <c r="AI625"/>
  <c r="F625"/>
  <c r="E625"/>
  <c r="G625" s="1"/>
  <c r="F624"/>
  <c r="G624" s="1"/>
  <c r="E624"/>
  <c r="F623"/>
  <c r="E623"/>
  <c r="G623" s="1"/>
  <c r="AU622"/>
  <c r="AT622"/>
  <c r="AS622"/>
  <c r="AR622"/>
  <c r="AQ622"/>
  <c r="AP622"/>
  <c r="AO622"/>
  <c r="AN622"/>
  <c r="AM622"/>
  <c r="AL622"/>
  <c r="AK622"/>
  <c r="AJ622"/>
  <c r="AH622"/>
  <c r="AG622"/>
  <c r="AF622"/>
  <c r="AE622"/>
  <c r="AD622"/>
  <c r="AC622"/>
  <c r="AB622"/>
  <c r="AA622"/>
  <c r="Z622"/>
  <c r="Y622"/>
  <c r="X622"/>
  <c r="W622"/>
  <c r="V622"/>
  <c r="U622"/>
  <c r="T622"/>
  <c r="S622"/>
  <c r="R622"/>
  <c r="Q622"/>
  <c r="P622"/>
  <c r="O622"/>
  <c r="N622"/>
  <c r="M622"/>
  <c r="L622"/>
  <c r="K622"/>
  <c r="J622"/>
  <c r="I622"/>
  <c r="H622"/>
  <c r="F622"/>
  <c r="G621"/>
  <c r="F620"/>
  <c r="G620" s="1"/>
  <c r="E620"/>
  <c r="F619"/>
  <c r="E619"/>
  <c r="G619" s="1"/>
  <c r="F618"/>
  <c r="G618" s="1"/>
  <c r="E618"/>
  <c r="F617"/>
  <c r="E617"/>
  <c r="G617" s="1"/>
  <c r="AU616"/>
  <c r="AT616"/>
  <c r="AS616"/>
  <c r="AR616"/>
  <c r="AQ616"/>
  <c r="AP616"/>
  <c r="AO616"/>
  <c r="AN616"/>
  <c r="AM616"/>
  <c r="AL616"/>
  <c r="AK616"/>
  <c r="AJ616"/>
  <c r="AI616"/>
  <c r="AH616"/>
  <c r="AG616"/>
  <c r="AF616"/>
  <c r="AE616"/>
  <c r="AD616"/>
  <c r="AC616"/>
  <c r="AB616"/>
  <c r="AA616"/>
  <c r="Z616"/>
  <c r="Y616"/>
  <c r="X616"/>
  <c r="W616"/>
  <c r="V616"/>
  <c r="U616"/>
  <c r="T616"/>
  <c r="S616"/>
  <c r="R616"/>
  <c r="Q616"/>
  <c r="P616"/>
  <c r="O616"/>
  <c r="N616"/>
  <c r="M616"/>
  <c r="L616"/>
  <c r="K616"/>
  <c r="J616"/>
  <c r="I616"/>
  <c r="H616"/>
  <c r="E616" s="1"/>
  <c r="F616"/>
  <c r="F615"/>
  <c r="E615"/>
  <c r="G615" s="1"/>
  <c r="F614"/>
  <c r="G614" s="1"/>
  <c r="E614"/>
  <c r="AF613"/>
  <c r="E613" s="1"/>
  <c r="F613"/>
  <c r="AF612"/>
  <c r="E612" s="1"/>
  <c r="F612"/>
  <c r="AF611"/>
  <c r="E611" s="1"/>
  <c r="F611"/>
  <c r="AU610"/>
  <c r="AT610"/>
  <c r="AS610"/>
  <c r="AR610"/>
  <c r="AQ610"/>
  <c r="AP610"/>
  <c r="AO610"/>
  <c r="AN610"/>
  <c r="AM610"/>
  <c r="AL610"/>
  <c r="AK610"/>
  <c r="AJ610"/>
  <c r="AI610"/>
  <c r="AH610"/>
  <c r="AG610"/>
  <c r="AE610"/>
  <c r="AD610"/>
  <c r="AC610"/>
  <c r="AB610"/>
  <c r="AA610"/>
  <c r="Z610"/>
  <c r="Y610"/>
  <c r="X610"/>
  <c r="W610"/>
  <c r="V610"/>
  <c r="U610"/>
  <c r="T610"/>
  <c r="S610"/>
  <c r="R610"/>
  <c r="Q610"/>
  <c r="P610"/>
  <c r="O610"/>
  <c r="N610"/>
  <c r="M610"/>
  <c r="L610"/>
  <c r="K610"/>
  <c r="J610"/>
  <c r="I610"/>
  <c r="F610" s="1"/>
  <c r="H610"/>
  <c r="F609"/>
  <c r="G609" s="1"/>
  <c r="E609"/>
  <c r="F608"/>
  <c r="E608"/>
  <c r="G608" s="1"/>
  <c r="F607"/>
  <c r="G607" s="1"/>
  <c r="E607"/>
  <c r="F606"/>
  <c r="E606"/>
  <c r="G606" s="1"/>
  <c r="F605"/>
  <c r="G605" s="1"/>
  <c r="E605"/>
  <c r="AU604"/>
  <c r="AT604"/>
  <c r="AS604"/>
  <c r="AR604"/>
  <c r="AQ604"/>
  <c r="AP604"/>
  <c r="AO604"/>
  <c r="AN604"/>
  <c r="AM604"/>
  <c r="AL604"/>
  <c r="AK604"/>
  <c r="AJ604"/>
  <c r="AI604"/>
  <c r="AH604"/>
  <c r="AG604"/>
  <c r="AF604"/>
  <c r="AE604"/>
  <c r="AD604"/>
  <c r="AC604"/>
  <c r="AB604"/>
  <c r="AA604"/>
  <c r="Z604"/>
  <c r="Y604"/>
  <c r="X604"/>
  <c r="W604"/>
  <c r="V604"/>
  <c r="U604"/>
  <c r="T604"/>
  <c r="S604"/>
  <c r="R604"/>
  <c r="Q604"/>
  <c r="P604"/>
  <c r="O604"/>
  <c r="N604"/>
  <c r="M604"/>
  <c r="L604"/>
  <c r="K604"/>
  <c r="J604"/>
  <c r="I604"/>
  <c r="F604" s="1"/>
  <c r="G604" s="1"/>
  <c r="H604"/>
  <c r="E604"/>
  <c r="F603"/>
  <c r="G603" s="1"/>
  <c r="E603"/>
  <c r="F602"/>
  <c r="E602"/>
  <c r="G602" s="1"/>
  <c r="F601"/>
  <c r="G601" s="1"/>
  <c r="E601"/>
  <c r="F600"/>
  <c r="E600"/>
  <c r="G600" s="1"/>
  <c r="F599"/>
  <c r="G599" s="1"/>
  <c r="E599"/>
  <c r="AU598"/>
  <c r="AT598"/>
  <c r="AS598"/>
  <c r="AR598"/>
  <c r="AQ598"/>
  <c r="AP598"/>
  <c r="AO598"/>
  <c r="AN598"/>
  <c r="AM598"/>
  <c r="AL598"/>
  <c r="AK598"/>
  <c r="AJ598"/>
  <c r="AI598"/>
  <c r="AH598"/>
  <c r="AG598"/>
  <c r="AF598"/>
  <c r="AE598"/>
  <c r="AD598"/>
  <c r="AC598"/>
  <c r="AB598"/>
  <c r="AA598"/>
  <c r="Z598"/>
  <c r="Y598"/>
  <c r="X598"/>
  <c r="W598"/>
  <c r="V598"/>
  <c r="U598"/>
  <c r="T598"/>
  <c r="S598"/>
  <c r="R598"/>
  <c r="Q598"/>
  <c r="P598"/>
  <c r="O598"/>
  <c r="N598"/>
  <c r="M598"/>
  <c r="L598"/>
  <c r="K598"/>
  <c r="J598"/>
  <c r="I598"/>
  <c r="F598" s="1"/>
  <c r="G598" s="1"/>
  <c r="H598"/>
  <c r="E598"/>
  <c r="F597"/>
  <c r="G597" s="1"/>
  <c r="E597"/>
  <c r="F596"/>
  <c r="E596"/>
  <c r="G596" s="1"/>
  <c r="F595"/>
  <c r="G595" s="1"/>
  <c r="E595"/>
  <c r="F594"/>
  <c r="E594"/>
  <c r="G594" s="1"/>
  <c r="F593"/>
  <c r="G593" s="1"/>
  <c r="E593"/>
  <c r="AU592"/>
  <c r="AT592"/>
  <c r="AS592"/>
  <c r="AR592"/>
  <c r="AQ592"/>
  <c r="AP592"/>
  <c r="AO592"/>
  <c r="AN592"/>
  <c r="AM592"/>
  <c r="AL592"/>
  <c r="AK592"/>
  <c r="AJ592"/>
  <c r="AI592"/>
  <c r="AH592"/>
  <c r="AG592"/>
  <c r="AF592"/>
  <c r="AE592"/>
  <c r="AD592"/>
  <c r="AC592"/>
  <c r="AB592"/>
  <c r="AA592"/>
  <c r="Z592"/>
  <c r="Y592"/>
  <c r="X592"/>
  <c r="W592"/>
  <c r="V592"/>
  <c r="U592"/>
  <c r="T592"/>
  <c r="S592"/>
  <c r="R592"/>
  <c r="Q592"/>
  <c r="P592"/>
  <c r="O592"/>
  <c r="N592"/>
  <c r="M592"/>
  <c r="L592"/>
  <c r="K592"/>
  <c r="J592"/>
  <c r="I592"/>
  <c r="F592" s="1"/>
  <c r="G592" s="1"/>
  <c r="H592"/>
  <c r="E592"/>
  <c r="F591"/>
  <c r="G591" s="1"/>
  <c r="E591"/>
  <c r="F590"/>
  <c r="E590"/>
  <c r="G590" s="1"/>
  <c r="F589"/>
  <c r="G589" s="1"/>
  <c r="E589"/>
  <c r="F588"/>
  <c r="E588"/>
  <c r="G588" s="1"/>
  <c r="F587"/>
  <c r="G587" s="1"/>
  <c r="E587"/>
  <c r="AU586"/>
  <c r="AT586"/>
  <c r="AS586"/>
  <c r="AR586"/>
  <c r="AQ586"/>
  <c r="AP586"/>
  <c r="AO586"/>
  <c r="AN586"/>
  <c r="AM586"/>
  <c r="AL586"/>
  <c r="AK586"/>
  <c r="AJ586"/>
  <c r="AI586"/>
  <c r="AH586"/>
  <c r="AG586"/>
  <c r="AF586"/>
  <c r="AE586"/>
  <c r="AD586"/>
  <c r="AC586"/>
  <c r="AB586"/>
  <c r="AA586"/>
  <c r="Z586"/>
  <c r="Y586"/>
  <c r="X586"/>
  <c r="W586"/>
  <c r="V586"/>
  <c r="U586"/>
  <c r="T586"/>
  <c r="S586"/>
  <c r="R586"/>
  <c r="Q586"/>
  <c r="P586"/>
  <c r="O586"/>
  <c r="N586"/>
  <c r="M586"/>
  <c r="L586"/>
  <c r="K586"/>
  <c r="J586"/>
  <c r="I586"/>
  <c r="F586" s="1"/>
  <c r="G586" s="1"/>
  <c r="H586"/>
  <c r="E586"/>
  <c r="F585"/>
  <c r="G585" s="1"/>
  <c r="E585"/>
  <c r="F584"/>
  <c r="E584"/>
  <c r="G584" s="1"/>
  <c r="F583"/>
  <c r="G583" s="1"/>
  <c r="E583"/>
  <c r="F582"/>
  <c r="E582"/>
  <c r="G582" s="1"/>
  <c r="F581"/>
  <c r="G581" s="1"/>
  <c r="E581"/>
  <c r="AU580"/>
  <c r="AT580"/>
  <c r="AS580"/>
  <c r="AR580"/>
  <c r="AQ580"/>
  <c r="AP580"/>
  <c r="AO580"/>
  <c r="AN580"/>
  <c r="AM580"/>
  <c r="AL580"/>
  <c r="AK580"/>
  <c r="AJ580"/>
  <c r="AI580"/>
  <c r="AH580"/>
  <c r="AG580"/>
  <c r="AF580"/>
  <c r="AE580"/>
  <c r="AD580"/>
  <c r="AC580"/>
  <c r="AB580"/>
  <c r="AA580"/>
  <c r="Z580"/>
  <c r="Y580"/>
  <c r="X580"/>
  <c r="W580"/>
  <c r="V580"/>
  <c r="U580"/>
  <c r="T580"/>
  <c r="S580"/>
  <c r="R580"/>
  <c r="Q580"/>
  <c r="P580"/>
  <c r="O580"/>
  <c r="N580"/>
  <c r="M580"/>
  <c r="L580"/>
  <c r="K580"/>
  <c r="J580"/>
  <c r="I580"/>
  <c r="F580" s="1"/>
  <c r="G580" s="1"/>
  <c r="H580"/>
  <c r="E580"/>
  <c r="F579"/>
  <c r="G579" s="1"/>
  <c r="E579"/>
  <c r="F578"/>
  <c r="E578"/>
  <c r="G578" s="1"/>
  <c r="F577"/>
  <c r="G577" s="1"/>
  <c r="E577"/>
  <c r="F576"/>
  <c r="E576"/>
  <c r="G576" s="1"/>
  <c r="F575"/>
  <c r="G575" s="1"/>
  <c r="E575"/>
  <c r="AU574"/>
  <c r="AT574"/>
  <c r="AS574"/>
  <c r="AR574"/>
  <c r="AQ574"/>
  <c r="AP574"/>
  <c r="AO574"/>
  <c r="AN574"/>
  <c r="AM574"/>
  <c r="AL574"/>
  <c r="AK574"/>
  <c r="AJ574"/>
  <c r="AI574"/>
  <c r="AH574"/>
  <c r="AG574"/>
  <c r="AF574"/>
  <c r="AE574"/>
  <c r="AD574"/>
  <c r="AC574"/>
  <c r="AB574"/>
  <c r="AA574"/>
  <c r="Z574"/>
  <c r="Y574"/>
  <c r="X574"/>
  <c r="W574"/>
  <c r="V574"/>
  <c r="U574"/>
  <c r="T574"/>
  <c r="S574"/>
  <c r="R574"/>
  <c r="Q574"/>
  <c r="P574"/>
  <c r="O574"/>
  <c r="N574"/>
  <c r="M574"/>
  <c r="L574"/>
  <c r="K574"/>
  <c r="J574"/>
  <c r="I574"/>
  <c r="F574" s="1"/>
  <c r="G574" s="1"/>
  <c r="H574"/>
  <c r="E574"/>
  <c r="F573"/>
  <c r="G573" s="1"/>
  <c r="E573"/>
  <c r="F572"/>
  <c r="E572"/>
  <c r="G572" s="1"/>
  <c r="F571"/>
  <c r="G571" s="1"/>
  <c r="E571"/>
  <c r="F570"/>
  <c r="E570"/>
  <c r="G570" s="1"/>
  <c r="F569"/>
  <c r="G569" s="1"/>
  <c r="E569"/>
  <c r="AU568"/>
  <c r="AT568"/>
  <c r="AS568"/>
  <c r="AR568"/>
  <c r="AQ568"/>
  <c r="AP568"/>
  <c r="AO568"/>
  <c r="AN568"/>
  <c r="AM568"/>
  <c r="AL568"/>
  <c r="AK568"/>
  <c r="AJ568"/>
  <c r="AI568"/>
  <c r="AH568"/>
  <c r="AG568"/>
  <c r="AF568"/>
  <c r="AE568"/>
  <c r="AD568"/>
  <c r="AC568"/>
  <c r="AB568"/>
  <c r="AA568"/>
  <c r="Z568"/>
  <c r="Y568"/>
  <c r="X568"/>
  <c r="W568"/>
  <c r="V568"/>
  <c r="U568"/>
  <c r="T568"/>
  <c r="S568"/>
  <c r="R568"/>
  <c r="Q568"/>
  <c r="P568"/>
  <c r="O568"/>
  <c r="N568"/>
  <c r="M568"/>
  <c r="L568"/>
  <c r="K568"/>
  <c r="J568"/>
  <c r="I568"/>
  <c r="F568" s="1"/>
  <c r="G568" s="1"/>
  <c r="H568"/>
  <c r="E568"/>
  <c r="F567"/>
  <c r="G567" s="1"/>
  <c r="E567"/>
  <c r="F566"/>
  <c r="E566"/>
  <c r="G566" s="1"/>
  <c r="F565"/>
  <c r="G565" s="1"/>
  <c r="E565"/>
  <c r="F564"/>
  <c r="E564"/>
  <c r="G564" s="1"/>
  <c r="F563"/>
  <c r="G563" s="1"/>
  <c r="E563"/>
  <c r="AU562"/>
  <c r="AT562"/>
  <c r="AS562"/>
  <c r="AR562"/>
  <c r="AQ562"/>
  <c r="AP562"/>
  <c r="AO562"/>
  <c r="AN562"/>
  <c r="AM562"/>
  <c r="AL562"/>
  <c r="AK562"/>
  <c r="AJ562"/>
  <c r="AI562"/>
  <c r="AH562"/>
  <c r="AG562"/>
  <c r="AF562"/>
  <c r="AE562"/>
  <c r="AD562"/>
  <c r="AC562"/>
  <c r="AB562"/>
  <c r="AA562"/>
  <c r="Z562"/>
  <c r="Y562"/>
  <c r="X562"/>
  <c r="W562"/>
  <c r="V562"/>
  <c r="U562"/>
  <c r="T562"/>
  <c r="S562"/>
  <c r="R562"/>
  <c r="Q562"/>
  <c r="P562"/>
  <c r="O562"/>
  <c r="N562"/>
  <c r="M562"/>
  <c r="L562"/>
  <c r="K562"/>
  <c r="J562"/>
  <c r="I562"/>
  <c r="F562" s="1"/>
  <c r="G562" s="1"/>
  <c r="H562"/>
  <c r="E562"/>
  <c r="F561"/>
  <c r="G561" s="1"/>
  <c r="E561"/>
  <c r="F560"/>
  <c r="E560"/>
  <c r="G560" s="1"/>
  <c r="F559"/>
  <c r="G559" s="1"/>
  <c r="E559"/>
  <c r="F558"/>
  <c r="E558"/>
  <c r="G558" s="1"/>
  <c r="F557"/>
  <c r="G557" s="1"/>
  <c r="E557"/>
  <c r="AU556"/>
  <c r="AT556"/>
  <c r="AS556"/>
  <c r="AR556"/>
  <c r="AQ556"/>
  <c r="AP556"/>
  <c r="AO556"/>
  <c r="AN556"/>
  <c r="AM556"/>
  <c r="AL556"/>
  <c r="AK556"/>
  <c r="AJ556"/>
  <c r="AI556"/>
  <c r="AH556"/>
  <c r="AG556"/>
  <c r="AF556"/>
  <c r="AE556"/>
  <c r="AD556"/>
  <c r="AC556"/>
  <c r="AB556"/>
  <c r="AA556"/>
  <c r="Z556"/>
  <c r="Y556"/>
  <c r="X556"/>
  <c r="W556"/>
  <c r="V556"/>
  <c r="U556"/>
  <c r="T556"/>
  <c r="S556"/>
  <c r="R556"/>
  <c r="Q556"/>
  <c r="P556"/>
  <c r="O556"/>
  <c r="N556"/>
  <c r="M556"/>
  <c r="L556"/>
  <c r="K556"/>
  <c r="J556"/>
  <c r="I556"/>
  <c r="F556" s="1"/>
  <c r="G556" s="1"/>
  <c r="H556"/>
  <c r="E556"/>
  <c r="AI555"/>
  <c r="F555"/>
  <c r="E555"/>
  <c r="G555" s="1"/>
  <c r="F554"/>
  <c r="G554" s="1"/>
  <c r="E554"/>
  <c r="AI553"/>
  <c r="E553" s="1"/>
  <c r="F553"/>
  <c r="G553" s="1"/>
  <c r="F552"/>
  <c r="E552"/>
  <c r="G552" s="1"/>
  <c r="F551"/>
  <c r="G551" s="1"/>
  <c r="E551"/>
  <c r="AU550"/>
  <c r="AT550"/>
  <c r="AS550"/>
  <c r="AR550"/>
  <c r="AQ550"/>
  <c r="AP550"/>
  <c r="AO550"/>
  <c r="AN550"/>
  <c r="AM550"/>
  <c r="AL550"/>
  <c r="AK550"/>
  <c r="AJ550"/>
  <c r="AI550"/>
  <c r="AH550"/>
  <c r="AG550"/>
  <c r="AF550"/>
  <c r="AE550"/>
  <c r="AD550"/>
  <c r="AC550"/>
  <c r="AB550"/>
  <c r="AA550"/>
  <c r="Z550"/>
  <c r="Y550"/>
  <c r="X550"/>
  <c r="W550"/>
  <c r="V550"/>
  <c r="U550"/>
  <c r="T550"/>
  <c r="S550"/>
  <c r="R550"/>
  <c r="Q550"/>
  <c r="P550"/>
  <c r="O550"/>
  <c r="N550"/>
  <c r="M550"/>
  <c r="L550"/>
  <c r="K550"/>
  <c r="J550"/>
  <c r="I550"/>
  <c r="F550" s="1"/>
  <c r="G550" s="1"/>
  <c r="H550"/>
  <c r="E550"/>
  <c r="AG549"/>
  <c r="AF549"/>
  <c r="E549" s="1"/>
  <c r="F549"/>
  <c r="G549" s="1"/>
  <c r="F548"/>
  <c r="E548"/>
  <c r="G548" s="1"/>
  <c r="AG547"/>
  <c r="AF547"/>
  <c r="E547" s="1"/>
  <c r="F547"/>
  <c r="F546"/>
  <c r="E546"/>
  <c r="G546" s="1"/>
  <c r="F545"/>
  <c r="G545" s="1"/>
  <c r="E545"/>
  <c r="AU544"/>
  <c r="AT544"/>
  <c r="AS544"/>
  <c r="AR544"/>
  <c r="AQ544"/>
  <c r="AP544"/>
  <c r="AO544"/>
  <c r="AN544"/>
  <c r="AM544"/>
  <c r="AL544"/>
  <c r="AK544"/>
  <c r="AJ544"/>
  <c r="AI544"/>
  <c r="AH544"/>
  <c r="AG544"/>
  <c r="AE544"/>
  <c r="AD544"/>
  <c r="AC544"/>
  <c r="AB544"/>
  <c r="AA544"/>
  <c r="Z544"/>
  <c r="Y544"/>
  <c r="X544"/>
  <c r="W544"/>
  <c r="V544"/>
  <c r="U544"/>
  <c r="T544"/>
  <c r="S544"/>
  <c r="R544"/>
  <c r="Q544"/>
  <c r="P544"/>
  <c r="O544"/>
  <c r="N544"/>
  <c r="M544"/>
  <c r="L544"/>
  <c r="K544"/>
  <c r="J544"/>
  <c r="I544"/>
  <c r="F544" s="1"/>
  <c r="H544"/>
  <c r="G543"/>
  <c r="F542"/>
  <c r="E542"/>
  <c r="G542" s="1"/>
  <c r="AF541"/>
  <c r="F541"/>
  <c r="E541"/>
  <c r="G541" s="1"/>
  <c r="F540"/>
  <c r="G540" s="1"/>
  <c r="E540"/>
  <c r="F539"/>
  <c r="E539"/>
  <c r="G539" s="1"/>
  <c r="AU538"/>
  <c r="AT538"/>
  <c r="AS538"/>
  <c r="AR538"/>
  <c r="AQ538"/>
  <c r="AP538"/>
  <c r="AO538"/>
  <c r="AN538"/>
  <c r="AM538"/>
  <c r="AL538"/>
  <c r="AK538"/>
  <c r="AJ538"/>
  <c r="AI538"/>
  <c r="AH538"/>
  <c r="AG538"/>
  <c r="AF538"/>
  <c r="AE538"/>
  <c r="AD538"/>
  <c r="AC538"/>
  <c r="AB538"/>
  <c r="AA538"/>
  <c r="Z538"/>
  <c r="Y538"/>
  <c r="X538"/>
  <c r="W538"/>
  <c r="V538"/>
  <c r="U538"/>
  <c r="T538"/>
  <c r="S538"/>
  <c r="R538"/>
  <c r="Q538"/>
  <c r="P538"/>
  <c r="O538"/>
  <c r="N538"/>
  <c r="M538"/>
  <c r="L538"/>
  <c r="K538"/>
  <c r="J538"/>
  <c r="I538"/>
  <c r="H538"/>
  <c r="E538" s="1"/>
  <c r="F538"/>
  <c r="G537"/>
  <c r="F536"/>
  <c r="G536" s="1"/>
  <c r="E536"/>
  <c r="AC535"/>
  <c r="E535" s="1"/>
  <c r="F535"/>
  <c r="AC534"/>
  <c r="E534" s="1"/>
  <c r="F534"/>
  <c r="AC533"/>
  <c r="E533" s="1"/>
  <c r="F533"/>
  <c r="AU532"/>
  <c r="AT532"/>
  <c r="AS532"/>
  <c r="AR532"/>
  <c r="AQ532"/>
  <c r="AP532"/>
  <c r="AO532"/>
  <c r="AN532"/>
  <c r="AM532"/>
  <c r="AL532"/>
  <c r="AK532"/>
  <c r="AJ532"/>
  <c r="AI532"/>
  <c r="AH532"/>
  <c r="AG532"/>
  <c r="AF532"/>
  <c r="AE532"/>
  <c r="AD532"/>
  <c r="AC532"/>
  <c r="AB532"/>
  <c r="AA532"/>
  <c r="Z532"/>
  <c r="Y532"/>
  <c r="X532"/>
  <c r="W532"/>
  <c r="V532"/>
  <c r="U532"/>
  <c r="T532"/>
  <c r="S532"/>
  <c r="R532"/>
  <c r="Q532"/>
  <c r="P532"/>
  <c r="O532"/>
  <c r="N532"/>
  <c r="M532"/>
  <c r="L532"/>
  <c r="K532"/>
  <c r="J532"/>
  <c r="I532"/>
  <c r="F532" s="1"/>
  <c r="G532" s="1"/>
  <c r="H532"/>
  <c r="E532"/>
  <c r="AU531"/>
  <c r="AU675" s="1"/>
  <c r="AT531"/>
  <c r="AT675" s="1"/>
  <c r="AS531"/>
  <c r="AS675" s="1"/>
  <c r="AR531"/>
  <c r="AR675" s="1"/>
  <c r="AQ531"/>
  <c r="AQ675" s="1"/>
  <c r="AP531"/>
  <c r="AP675" s="1"/>
  <c r="AO531"/>
  <c r="AO675" s="1"/>
  <c r="AN531"/>
  <c r="AN675" s="1"/>
  <c r="AM531"/>
  <c r="AM675" s="1"/>
  <c r="AL531"/>
  <c r="AL675" s="1"/>
  <c r="AK531"/>
  <c r="AK675" s="1"/>
  <c r="AJ531"/>
  <c r="AJ675" s="1"/>
  <c r="AI531"/>
  <c r="AI675" s="1"/>
  <c r="AH531"/>
  <c r="AH675" s="1"/>
  <c r="AG531"/>
  <c r="AG675" s="1"/>
  <c r="AF531"/>
  <c r="AF675" s="1"/>
  <c r="AE531"/>
  <c r="AE675" s="1"/>
  <c r="AD531"/>
  <c r="AD675" s="1"/>
  <c r="AC531"/>
  <c r="AC675" s="1"/>
  <c r="AB531"/>
  <c r="AB675" s="1"/>
  <c r="AA531"/>
  <c r="AA675" s="1"/>
  <c r="Z531"/>
  <c r="Z675" s="1"/>
  <c r="Y531"/>
  <c r="Y675" s="1"/>
  <c r="X531"/>
  <c r="X675" s="1"/>
  <c r="W531"/>
  <c r="W675" s="1"/>
  <c r="V531"/>
  <c r="V675" s="1"/>
  <c r="U531"/>
  <c r="U675" s="1"/>
  <c r="T531"/>
  <c r="T675" s="1"/>
  <c r="S531"/>
  <c r="S675" s="1"/>
  <c r="R531"/>
  <c r="R675" s="1"/>
  <c r="Q531"/>
  <c r="Q675" s="1"/>
  <c r="P531"/>
  <c r="P675" s="1"/>
  <c r="O531"/>
  <c r="O675" s="1"/>
  <c r="N531"/>
  <c r="N675" s="1"/>
  <c r="M531"/>
  <c r="M675" s="1"/>
  <c r="L531"/>
  <c r="L675" s="1"/>
  <c r="K531"/>
  <c r="K675" s="1"/>
  <c r="J531"/>
  <c r="J675" s="1"/>
  <c r="I531"/>
  <c r="I675" s="1"/>
  <c r="H531"/>
  <c r="E531" s="1"/>
  <c r="F531"/>
  <c r="AU530"/>
  <c r="AU674" s="1"/>
  <c r="AT530"/>
  <c r="AT674" s="1"/>
  <c r="AS530"/>
  <c r="AS674" s="1"/>
  <c r="AR530"/>
  <c r="AR674" s="1"/>
  <c r="AQ530"/>
  <c r="AQ674" s="1"/>
  <c r="AP530"/>
  <c r="AP674" s="1"/>
  <c r="AO530"/>
  <c r="AO674" s="1"/>
  <c r="AN530"/>
  <c r="AN674" s="1"/>
  <c r="AM530"/>
  <c r="AM674" s="1"/>
  <c r="AL530"/>
  <c r="AL674" s="1"/>
  <c r="AK530"/>
  <c r="AK674" s="1"/>
  <c r="AJ530"/>
  <c r="AJ674" s="1"/>
  <c r="AI530"/>
  <c r="AI674" s="1"/>
  <c r="AH530"/>
  <c r="AH674" s="1"/>
  <c r="AG530"/>
  <c r="AG674" s="1"/>
  <c r="AF530"/>
  <c r="AF674" s="1"/>
  <c r="AE530"/>
  <c r="AE674" s="1"/>
  <c r="AD530"/>
  <c r="AD674" s="1"/>
  <c r="AC530"/>
  <c r="AC674" s="1"/>
  <c r="AB530"/>
  <c r="AB674" s="1"/>
  <c r="AA530"/>
  <c r="AA674" s="1"/>
  <c r="Z530"/>
  <c r="Z674" s="1"/>
  <c r="Y530"/>
  <c r="Y674" s="1"/>
  <c r="X530"/>
  <c r="X674" s="1"/>
  <c r="W530"/>
  <c r="W674" s="1"/>
  <c r="V530"/>
  <c r="V674" s="1"/>
  <c r="U530"/>
  <c r="U674" s="1"/>
  <c r="T530"/>
  <c r="T674" s="1"/>
  <c r="S530"/>
  <c r="S674" s="1"/>
  <c r="R530"/>
  <c r="R674" s="1"/>
  <c r="Q530"/>
  <c r="Q674" s="1"/>
  <c r="P530"/>
  <c r="P674" s="1"/>
  <c r="O530"/>
  <c r="O674" s="1"/>
  <c r="N530"/>
  <c r="N674" s="1"/>
  <c r="M530"/>
  <c r="M674" s="1"/>
  <c r="L530"/>
  <c r="L674" s="1"/>
  <c r="K530"/>
  <c r="K674" s="1"/>
  <c r="J530"/>
  <c r="J674" s="1"/>
  <c r="I530"/>
  <c r="I674" s="1"/>
  <c r="F674" s="1"/>
  <c r="H530"/>
  <c r="H674" s="1"/>
  <c r="E530"/>
  <c r="AU529"/>
  <c r="AU673" s="1"/>
  <c r="AT529"/>
  <c r="AT673" s="1"/>
  <c r="AS529"/>
  <c r="AS673" s="1"/>
  <c r="AR529"/>
  <c r="AR673" s="1"/>
  <c r="AQ529"/>
  <c r="AQ673" s="1"/>
  <c r="AP529"/>
  <c r="AP673" s="1"/>
  <c r="AO529"/>
  <c r="AO673" s="1"/>
  <c r="AN529"/>
  <c r="AN673" s="1"/>
  <c r="AM529"/>
  <c r="AM673" s="1"/>
  <c r="AL529"/>
  <c r="AL673" s="1"/>
  <c r="AK529"/>
  <c r="AK673" s="1"/>
  <c r="AJ529"/>
  <c r="AJ673" s="1"/>
  <c r="AI529"/>
  <c r="AI673" s="1"/>
  <c r="AH529"/>
  <c r="AH673" s="1"/>
  <c r="AG529"/>
  <c r="AG673" s="1"/>
  <c r="AF529"/>
  <c r="AF673" s="1"/>
  <c r="AE529"/>
  <c r="AE673" s="1"/>
  <c r="AD529"/>
  <c r="AD673" s="1"/>
  <c r="AC529"/>
  <c r="AC673" s="1"/>
  <c r="AB529"/>
  <c r="AB673" s="1"/>
  <c r="AA529"/>
  <c r="AA673" s="1"/>
  <c r="Z529"/>
  <c r="Z673" s="1"/>
  <c r="Y529"/>
  <c r="Y673" s="1"/>
  <c r="X529"/>
  <c r="X673" s="1"/>
  <c r="W529"/>
  <c r="W673" s="1"/>
  <c r="V529"/>
  <c r="V673" s="1"/>
  <c r="U529"/>
  <c r="U673" s="1"/>
  <c r="T529"/>
  <c r="T673" s="1"/>
  <c r="S529"/>
  <c r="S673" s="1"/>
  <c r="R529"/>
  <c r="R673" s="1"/>
  <c r="Q529"/>
  <c r="Q673" s="1"/>
  <c r="P529"/>
  <c r="P673" s="1"/>
  <c r="O529"/>
  <c r="O673" s="1"/>
  <c r="N529"/>
  <c r="N673" s="1"/>
  <c r="M529"/>
  <c r="M673" s="1"/>
  <c r="L529"/>
  <c r="L673" s="1"/>
  <c r="K529"/>
  <c r="K673" s="1"/>
  <c r="J529"/>
  <c r="J673" s="1"/>
  <c r="I529"/>
  <c r="I673" s="1"/>
  <c r="H529"/>
  <c r="E529" s="1"/>
  <c r="F529"/>
  <c r="AU528"/>
  <c r="AU672" s="1"/>
  <c r="AT528"/>
  <c r="AT672" s="1"/>
  <c r="AS528"/>
  <c r="AS672" s="1"/>
  <c r="AR528"/>
  <c r="AR672" s="1"/>
  <c r="AQ528"/>
  <c r="AQ672" s="1"/>
  <c r="AP528"/>
  <c r="AP672" s="1"/>
  <c r="AO528"/>
  <c r="AO672" s="1"/>
  <c r="AN528"/>
  <c r="AN672" s="1"/>
  <c r="AM528"/>
  <c r="AM672" s="1"/>
  <c r="AL528"/>
  <c r="AL672" s="1"/>
  <c r="AK528"/>
  <c r="AK672" s="1"/>
  <c r="AJ528"/>
  <c r="AJ672" s="1"/>
  <c r="AI528"/>
  <c r="AI672" s="1"/>
  <c r="AH528"/>
  <c r="AH672" s="1"/>
  <c r="AG528"/>
  <c r="AG672" s="1"/>
  <c r="AF528"/>
  <c r="AF672" s="1"/>
  <c r="AE528"/>
  <c r="AE672" s="1"/>
  <c r="AD528"/>
  <c r="AD672" s="1"/>
  <c r="AC528"/>
  <c r="AC672" s="1"/>
  <c r="AB528"/>
  <c r="AB672" s="1"/>
  <c r="AA528"/>
  <c r="AA672" s="1"/>
  <c r="Z528"/>
  <c r="Z672" s="1"/>
  <c r="Y528"/>
  <c r="Y672" s="1"/>
  <c r="X528"/>
  <c r="X672" s="1"/>
  <c r="W528"/>
  <c r="W672" s="1"/>
  <c r="V528"/>
  <c r="V672" s="1"/>
  <c r="U528"/>
  <c r="U672" s="1"/>
  <c r="T528"/>
  <c r="T672" s="1"/>
  <c r="S528"/>
  <c r="S672" s="1"/>
  <c r="R528"/>
  <c r="R672" s="1"/>
  <c r="Q528"/>
  <c r="Q672" s="1"/>
  <c r="P528"/>
  <c r="P672" s="1"/>
  <c r="O528"/>
  <c r="O672" s="1"/>
  <c r="N528"/>
  <c r="N672" s="1"/>
  <c r="M528"/>
  <c r="M672" s="1"/>
  <c r="L528"/>
  <c r="L672" s="1"/>
  <c r="K528"/>
  <c r="K672" s="1"/>
  <c r="J528"/>
  <c r="J672" s="1"/>
  <c r="I528"/>
  <c r="F528" s="1"/>
  <c r="G528" s="1"/>
  <c r="H528"/>
  <c r="H672" s="1"/>
  <c r="E528"/>
  <c r="AU527"/>
  <c r="AU671" s="1"/>
  <c r="AT527"/>
  <c r="AT671" s="1"/>
  <c r="AS527"/>
  <c r="AS671" s="1"/>
  <c r="AR527"/>
  <c r="AR671" s="1"/>
  <c r="AQ527"/>
  <c r="AQ671" s="1"/>
  <c r="AP527"/>
  <c r="AP671" s="1"/>
  <c r="AO527"/>
  <c r="AO671" s="1"/>
  <c r="AN527"/>
  <c r="AN671" s="1"/>
  <c r="AM527"/>
  <c r="AM671" s="1"/>
  <c r="AL527"/>
  <c r="AL671" s="1"/>
  <c r="AK527"/>
  <c r="AK671" s="1"/>
  <c r="AJ527"/>
  <c r="AJ671" s="1"/>
  <c r="AI527"/>
  <c r="AI671" s="1"/>
  <c r="AH527"/>
  <c r="AH671" s="1"/>
  <c r="AG527"/>
  <c r="AG671" s="1"/>
  <c r="AF527"/>
  <c r="AF671" s="1"/>
  <c r="AE527"/>
  <c r="AE671" s="1"/>
  <c r="AD527"/>
  <c r="AD526" s="1"/>
  <c r="AD670" s="1"/>
  <c r="AC527"/>
  <c r="AC671" s="1"/>
  <c r="AB527"/>
  <c r="AB526" s="1"/>
  <c r="AB670" s="1"/>
  <c r="AA527"/>
  <c r="AA671" s="1"/>
  <c r="Z527"/>
  <c r="Z526" s="1"/>
  <c r="Z670" s="1"/>
  <c r="Y527"/>
  <c r="Y671" s="1"/>
  <c r="X527"/>
  <c r="X526" s="1"/>
  <c r="X670" s="1"/>
  <c r="W527"/>
  <c r="W671" s="1"/>
  <c r="V527"/>
  <c r="V526" s="1"/>
  <c r="V670" s="1"/>
  <c r="U527"/>
  <c r="U671" s="1"/>
  <c r="T527"/>
  <c r="T526" s="1"/>
  <c r="T670" s="1"/>
  <c r="S527"/>
  <c r="S671" s="1"/>
  <c r="R527"/>
  <c r="R526" s="1"/>
  <c r="R670" s="1"/>
  <c r="Q527"/>
  <c r="Q671" s="1"/>
  <c r="P527"/>
  <c r="P526" s="1"/>
  <c r="P670" s="1"/>
  <c r="O527"/>
  <c r="O671" s="1"/>
  <c r="N527"/>
  <c r="N526" s="1"/>
  <c r="N670" s="1"/>
  <c r="M527"/>
  <c r="M671" s="1"/>
  <c r="L527"/>
  <c r="L526" s="1"/>
  <c r="L670" s="1"/>
  <c r="K527"/>
  <c r="K671" s="1"/>
  <c r="J527"/>
  <c r="J526" s="1"/>
  <c r="J670" s="1"/>
  <c r="I527"/>
  <c r="I671" s="1"/>
  <c r="H527"/>
  <c r="E527" s="1"/>
  <c r="F527"/>
  <c r="AU526"/>
  <c r="AU670" s="1"/>
  <c r="AT526"/>
  <c r="AT670" s="1"/>
  <c r="AS526"/>
  <c r="AS670" s="1"/>
  <c r="AR526"/>
  <c r="AR670" s="1"/>
  <c r="AQ526"/>
  <c r="AQ670" s="1"/>
  <c r="AP526"/>
  <c r="AP670" s="1"/>
  <c r="AO526"/>
  <c r="AO670" s="1"/>
  <c r="AN526"/>
  <c r="AN670" s="1"/>
  <c r="AM526"/>
  <c r="AM670" s="1"/>
  <c r="AL526"/>
  <c r="AL670" s="1"/>
  <c r="AK526"/>
  <c r="AK670" s="1"/>
  <c r="AJ526"/>
  <c r="AJ670" s="1"/>
  <c r="AI526"/>
  <c r="AI670" s="1"/>
  <c r="AH526"/>
  <c r="AH670" s="1"/>
  <c r="AG526"/>
  <c r="AG670" s="1"/>
  <c r="AF526"/>
  <c r="AF670" s="1"/>
  <c r="AE526"/>
  <c r="AE670" s="1"/>
  <c r="AC526"/>
  <c r="AC670" s="1"/>
  <c r="AA526"/>
  <c r="AA670" s="1"/>
  <c r="Y526"/>
  <c r="Y670" s="1"/>
  <c r="W526"/>
  <c r="W670" s="1"/>
  <c r="U526"/>
  <c r="U670" s="1"/>
  <c r="S526"/>
  <c r="S670" s="1"/>
  <c r="Q526"/>
  <c r="Q670" s="1"/>
  <c r="O526"/>
  <c r="O670" s="1"/>
  <c r="M526"/>
  <c r="M670" s="1"/>
  <c r="K526"/>
  <c r="K670" s="1"/>
  <c r="I526"/>
  <c r="F524"/>
  <c r="G524" s="1"/>
  <c r="E524"/>
  <c r="F523"/>
  <c r="E523"/>
  <c r="G523" s="1"/>
  <c r="F522"/>
  <c r="G522" s="1"/>
  <c r="E522"/>
  <c r="F521"/>
  <c r="E521"/>
  <c r="G521" s="1"/>
  <c r="AU520"/>
  <c r="AT520"/>
  <c r="AS520"/>
  <c r="AR520"/>
  <c r="AQ520"/>
  <c r="AP520"/>
  <c r="AO520"/>
  <c r="AN520"/>
  <c r="AM520"/>
  <c r="AL520"/>
  <c r="AK520"/>
  <c r="AJ520"/>
  <c r="AI520"/>
  <c r="AH520"/>
  <c r="AG520"/>
  <c r="AF520"/>
  <c r="AE520"/>
  <c r="AD520"/>
  <c r="AC520"/>
  <c r="AB520"/>
  <c r="AA520"/>
  <c r="Z520"/>
  <c r="Y520"/>
  <c r="X520"/>
  <c r="W520"/>
  <c r="V520"/>
  <c r="U520"/>
  <c r="T520"/>
  <c r="S520"/>
  <c r="R520"/>
  <c r="Q520"/>
  <c r="P520"/>
  <c r="O520"/>
  <c r="N520"/>
  <c r="M520"/>
  <c r="L520"/>
  <c r="K520"/>
  <c r="J520"/>
  <c r="I520"/>
  <c r="H520"/>
  <c r="E520" s="1"/>
  <c r="F520"/>
  <c r="G520" s="1"/>
  <c r="AU519"/>
  <c r="AS519"/>
  <c r="AQ519"/>
  <c r="AO519"/>
  <c r="AM519"/>
  <c r="AK519"/>
  <c r="AI519"/>
  <c r="AG519"/>
  <c r="AE519"/>
  <c r="AC519"/>
  <c r="AA519"/>
  <c r="Y519"/>
  <c r="W519"/>
  <c r="U519"/>
  <c r="S519"/>
  <c r="Q519"/>
  <c r="O519"/>
  <c r="M519"/>
  <c r="K519"/>
  <c r="I519"/>
  <c r="F519" s="1"/>
  <c r="G519" s="1"/>
  <c r="AT518"/>
  <c r="AR518"/>
  <c r="AP518"/>
  <c r="AN518"/>
  <c r="AL518"/>
  <c r="AJ518"/>
  <c r="AH518"/>
  <c r="AF518"/>
  <c r="AD518"/>
  <c r="AB518"/>
  <c r="Z518"/>
  <c r="X518"/>
  <c r="V518"/>
  <c r="P518"/>
  <c r="N518"/>
  <c r="J518"/>
  <c r="H518"/>
  <c r="AU517"/>
  <c r="AS517"/>
  <c r="AQ517"/>
  <c r="AO517"/>
  <c r="AM517"/>
  <c r="AK517"/>
  <c r="AI517"/>
  <c r="AG517"/>
  <c r="AE517"/>
  <c r="AC517"/>
  <c r="AA517"/>
  <c r="Y517"/>
  <c r="W517"/>
  <c r="U517"/>
  <c r="S517"/>
  <c r="Q517"/>
  <c r="O517"/>
  <c r="M517"/>
  <c r="K517"/>
  <c r="I517"/>
  <c r="AT516"/>
  <c r="AR516"/>
  <c r="AP516"/>
  <c r="AN516"/>
  <c r="AL516"/>
  <c r="AJ516"/>
  <c r="AH516"/>
  <c r="AF516"/>
  <c r="AD516"/>
  <c r="AB516"/>
  <c r="Z516"/>
  <c r="X516"/>
  <c r="V516"/>
  <c r="T516"/>
  <c r="R516"/>
  <c r="P516"/>
  <c r="N516"/>
  <c r="L516"/>
  <c r="J516"/>
  <c r="H516"/>
  <c r="AU514"/>
  <c r="AT514"/>
  <c r="AT519" s="1"/>
  <c r="AS514"/>
  <c r="AR514"/>
  <c r="AR519" s="1"/>
  <c r="AQ514"/>
  <c r="AP514"/>
  <c r="AP519" s="1"/>
  <c r="AO514"/>
  <c r="AN514"/>
  <c r="AN519" s="1"/>
  <c r="AM514"/>
  <c r="AL514"/>
  <c r="AL519" s="1"/>
  <c r="AK514"/>
  <c r="AJ514"/>
  <c r="AJ519" s="1"/>
  <c r="AI514"/>
  <c r="AH514"/>
  <c r="AH519" s="1"/>
  <c r="AG514"/>
  <c r="AF514"/>
  <c r="AF519" s="1"/>
  <c r="AE514"/>
  <c r="AD514"/>
  <c r="AD519" s="1"/>
  <c r="AC514"/>
  <c r="AB514"/>
  <c r="AB519" s="1"/>
  <c r="AA514"/>
  <c r="Z514"/>
  <c r="Z519" s="1"/>
  <c r="Y514"/>
  <c r="X514"/>
  <c r="X519" s="1"/>
  <c r="W514"/>
  <c r="V514"/>
  <c r="V519" s="1"/>
  <c r="U514"/>
  <c r="T514"/>
  <c r="T519" s="1"/>
  <c r="S514"/>
  <c r="R514"/>
  <c r="R519" s="1"/>
  <c r="Q514"/>
  <c r="P514"/>
  <c r="P519" s="1"/>
  <c r="O514"/>
  <c r="N514"/>
  <c r="N519" s="1"/>
  <c r="M514"/>
  <c r="L514"/>
  <c r="L519" s="1"/>
  <c r="K514"/>
  <c r="J514"/>
  <c r="J519" s="1"/>
  <c r="I514"/>
  <c r="H514"/>
  <c r="H519" s="1"/>
  <c r="E519" s="1"/>
  <c r="F514"/>
  <c r="AU513"/>
  <c r="AU518" s="1"/>
  <c r="AT513"/>
  <c r="AS513"/>
  <c r="AS518" s="1"/>
  <c r="AR513"/>
  <c r="AQ513"/>
  <c r="AQ518" s="1"/>
  <c r="AP513"/>
  <c r="AO513"/>
  <c r="AO518" s="1"/>
  <c r="AN513"/>
  <c r="AM513"/>
  <c r="AM518" s="1"/>
  <c r="AL513"/>
  <c r="AK513"/>
  <c r="AK518" s="1"/>
  <c r="AJ513"/>
  <c r="AI513"/>
  <c r="AI518" s="1"/>
  <c r="AH513"/>
  <c r="AG513"/>
  <c r="AG518" s="1"/>
  <c r="AF513"/>
  <c r="AE513"/>
  <c r="AE518" s="1"/>
  <c r="AD513"/>
  <c r="AC513"/>
  <c r="AC518" s="1"/>
  <c r="AB513"/>
  <c r="AA513"/>
  <c r="AA518" s="1"/>
  <c r="Z513"/>
  <c r="Y513"/>
  <c r="Y518" s="1"/>
  <c r="X513"/>
  <c r="W513"/>
  <c r="W518" s="1"/>
  <c r="V513"/>
  <c r="S513"/>
  <c r="S518" s="1"/>
  <c r="Q513"/>
  <c r="Q518" s="1"/>
  <c r="P513"/>
  <c r="O513"/>
  <c r="O518" s="1"/>
  <c r="N513"/>
  <c r="J513"/>
  <c r="I513"/>
  <c r="I518" s="1"/>
  <c r="H513"/>
  <c r="AU512"/>
  <c r="AT512"/>
  <c r="AT517" s="1"/>
  <c r="AS512"/>
  <c r="AR512"/>
  <c r="AR517" s="1"/>
  <c r="AQ512"/>
  <c r="AP512"/>
  <c r="AP517" s="1"/>
  <c r="AO512"/>
  <c r="AN512"/>
  <c r="AN517" s="1"/>
  <c r="AM512"/>
  <c r="AL512"/>
  <c r="AL517" s="1"/>
  <c r="AK512"/>
  <c r="AJ512"/>
  <c r="AJ517" s="1"/>
  <c r="AI512"/>
  <c r="AH512"/>
  <c r="AH517" s="1"/>
  <c r="AG512"/>
  <c r="AF512"/>
  <c r="AF517" s="1"/>
  <c r="AE512"/>
  <c r="AD512"/>
  <c r="AD517" s="1"/>
  <c r="AC512"/>
  <c r="AB512"/>
  <c r="AB517" s="1"/>
  <c r="AA512"/>
  <c r="Z512"/>
  <c r="Z517" s="1"/>
  <c r="Y512"/>
  <c r="X512"/>
  <c r="X517" s="1"/>
  <c r="W512"/>
  <c r="V512"/>
  <c r="V517" s="1"/>
  <c r="U512"/>
  <c r="T512"/>
  <c r="T517" s="1"/>
  <c r="S512"/>
  <c r="R512"/>
  <c r="R517" s="1"/>
  <c r="Q512"/>
  <c r="P512"/>
  <c r="P517" s="1"/>
  <c r="O512"/>
  <c r="N512"/>
  <c r="N517" s="1"/>
  <c r="M512"/>
  <c r="L512"/>
  <c r="L517" s="1"/>
  <c r="K512"/>
  <c r="J512"/>
  <c r="J517" s="1"/>
  <c r="I512"/>
  <c r="H512"/>
  <c r="H517" s="1"/>
  <c r="E517" s="1"/>
  <c r="F512"/>
  <c r="AU511"/>
  <c r="AU516" s="1"/>
  <c r="AU515" s="1"/>
  <c r="AT511"/>
  <c r="AS511"/>
  <c r="AS516" s="1"/>
  <c r="AS515" s="1"/>
  <c r="AR511"/>
  <c r="AQ511"/>
  <c r="AQ516" s="1"/>
  <c r="AQ515" s="1"/>
  <c r="AP511"/>
  <c r="AO511"/>
  <c r="AO516" s="1"/>
  <c r="AO515" s="1"/>
  <c r="AN511"/>
  <c r="AM511"/>
  <c r="AM516" s="1"/>
  <c r="AM515" s="1"/>
  <c r="AL511"/>
  <c r="AK511"/>
  <c r="AK516" s="1"/>
  <c r="AK515" s="1"/>
  <c r="AJ511"/>
  <c r="AI511"/>
  <c r="AI516" s="1"/>
  <c r="AI515" s="1"/>
  <c r="AH511"/>
  <c r="AG511"/>
  <c r="AG516" s="1"/>
  <c r="AG515" s="1"/>
  <c r="AF511"/>
  <c r="AE511"/>
  <c r="AE516" s="1"/>
  <c r="AE515" s="1"/>
  <c r="AD511"/>
  <c r="AC511"/>
  <c r="AC516" s="1"/>
  <c r="AC515" s="1"/>
  <c r="AB511"/>
  <c r="AA511"/>
  <c r="AA516" s="1"/>
  <c r="AA515" s="1"/>
  <c r="Z511"/>
  <c r="Y511"/>
  <c r="Y516" s="1"/>
  <c r="Y515" s="1"/>
  <c r="X511"/>
  <c r="W511"/>
  <c r="W516" s="1"/>
  <c r="W515" s="1"/>
  <c r="V511"/>
  <c r="U511"/>
  <c r="U516" s="1"/>
  <c r="U515" s="1"/>
  <c r="T511"/>
  <c r="S511"/>
  <c r="S516" s="1"/>
  <c r="S515" s="1"/>
  <c r="R511"/>
  <c r="Q511"/>
  <c r="Q516" s="1"/>
  <c r="Q515" s="1"/>
  <c r="P511"/>
  <c r="O511"/>
  <c r="O516" s="1"/>
  <c r="O515" s="1"/>
  <c r="N511"/>
  <c r="M511"/>
  <c r="M516" s="1"/>
  <c r="L511"/>
  <c r="K511"/>
  <c r="K516" s="1"/>
  <c r="J511"/>
  <c r="I511"/>
  <c r="I516" s="1"/>
  <c r="H511"/>
  <c r="E511"/>
  <c r="AT510"/>
  <c r="AR510"/>
  <c r="AP510"/>
  <c r="AN510"/>
  <c r="AL510"/>
  <c r="AJ510"/>
  <c r="AH510"/>
  <c r="AF510"/>
  <c r="AD510"/>
  <c r="AB510"/>
  <c r="Z510"/>
  <c r="X510"/>
  <c r="V510"/>
  <c r="P510"/>
  <c r="N510"/>
  <c r="J510"/>
  <c r="H510"/>
  <c r="F509"/>
  <c r="E509"/>
  <c r="G509" s="1"/>
  <c r="AS508"/>
  <c r="U508"/>
  <c r="U513" s="1"/>
  <c r="U518" s="1"/>
  <c r="T508"/>
  <c r="T513" s="1"/>
  <c r="R508"/>
  <c r="R513" s="1"/>
  <c r="Q508"/>
  <c r="L508"/>
  <c r="L513" s="1"/>
  <c r="K508"/>
  <c r="E508" s="1"/>
  <c r="F508"/>
  <c r="F507"/>
  <c r="E507"/>
  <c r="G507" s="1"/>
  <c r="F506"/>
  <c r="G506" s="1"/>
  <c r="E506"/>
  <c r="AU505"/>
  <c r="AT505"/>
  <c r="AS505"/>
  <c r="AR505"/>
  <c r="AQ505"/>
  <c r="AP505"/>
  <c r="AO505"/>
  <c r="AN505"/>
  <c r="AM505"/>
  <c r="AL505"/>
  <c r="AK505"/>
  <c r="AJ505"/>
  <c r="AI505"/>
  <c r="AH505"/>
  <c r="AG505"/>
  <c r="AF505"/>
  <c r="AE505"/>
  <c r="AD505"/>
  <c r="AC505"/>
  <c r="AB505"/>
  <c r="AA505"/>
  <c r="Z505"/>
  <c r="Y505"/>
  <c r="X505"/>
  <c r="W505"/>
  <c r="V505"/>
  <c r="U505"/>
  <c r="T505"/>
  <c r="S505"/>
  <c r="Q505"/>
  <c r="P505"/>
  <c r="O505"/>
  <c r="N505"/>
  <c r="L505"/>
  <c r="K505"/>
  <c r="M505" s="1"/>
  <c r="J505"/>
  <c r="I505"/>
  <c r="H505"/>
  <c r="E505"/>
  <c r="F503"/>
  <c r="G503" s="1"/>
  <c r="E503"/>
  <c r="F502"/>
  <c r="E502"/>
  <c r="G502" s="1"/>
  <c r="F501"/>
  <c r="G501" s="1"/>
  <c r="E501"/>
  <c r="F500"/>
  <c r="E500"/>
  <c r="G500" s="1"/>
  <c r="AU499"/>
  <c r="AT499"/>
  <c r="AS499"/>
  <c r="AR499"/>
  <c r="AQ499"/>
  <c r="AP499"/>
  <c r="AO499"/>
  <c r="AN499"/>
  <c r="AM499"/>
  <c r="AL499"/>
  <c r="AK499"/>
  <c r="AJ499"/>
  <c r="AI499"/>
  <c r="AH499"/>
  <c r="AG499"/>
  <c r="AF499"/>
  <c r="AE499"/>
  <c r="AD499"/>
  <c r="AC499"/>
  <c r="AB499"/>
  <c r="AA499"/>
  <c r="Z499"/>
  <c r="Y499"/>
  <c r="X499"/>
  <c r="W499"/>
  <c r="V499"/>
  <c r="U499"/>
  <c r="T499"/>
  <c r="S499"/>
  <c r="R499"/>
  <c r="Q499"/>
  <c r="P499"/>
  <c r="O499"/>
  <c r="N499"/>
  <c r="M499"/>
  <c r="L499"/>
  <c r="K499"/>
  <c r="J499"/>
  <c r="I499"/>
  <c r="H499"/>
  <c r="E499" s="1"/>
  <c r="F499"/>
  <c r="AU498"/>
  <c r="AT498"/>
  <c r="AS498"/>
  <c r="AR498"/>
  <c r="AQ498"/>
  <c r="AP498"/>
  <c r="AO498"/>
  <c r="AN498"/>
  <c r="AM498"/>
  <c r="AL498"/>
  <c r="AK498"/>
  <c r="AJ498"/>
  <c r="AI498"/>
  <c r="AH498"/>
  <c r="AG498"/>
  <c r="AF498"/>
  <c r="AE498"/>
  <c r="AD498"/>
  <c r="AC498"/>
  <c r="AB498"/>
  <c r="AA498"/>
  <c r="Z498"/>
  <c r="Y498"/>
  <c r="X498"/>
  <c r="W498"/>
  <c r="V498"/>
  <c r="U498"/>
  <c r="T498"/>
  <c r="S498"/>
  <c r="R498"/>
  <c r="Q498"/>
  <c r="P498"/>
  <c r="O498"/>
  <c r="N498"/>
  <c r="M498"/>
  <c r="L498"/>
  <c r="K498"/>
  <c r="J498"/>
  <c r="I498"/>
  <c r="F498" s="1"/>
  <c r="G498" s="1"/>
  <c r="H498"/>
  <c r="E498"/>
  <c r="AU497"/>
  <c r="AT497"/>
  <c r="AS497"/>
  <c r="AR497"/>
  <c r="AQ497"/>
  <c r="AP497"/>
  <c r="AO497"/>
  <c r="AN497"/>
  <c r="AM497"/>
  <c r="AL497"/>
  <c r="AK497"/>
  <c r="AJ497"/>
  <c r="AI497"/>
  <c r="AH497"/>
  <c r="AG497"/>
  <c r="AF497"/>
  <c r="AE497"/>
  <c r="AD497"/>
  <c r="AC497"/>
  <c r="AB497"/>
  <c r="AA497"/>
  <c r="Z497"/>
  <c r="Y497"/>
  <c r="X497"/>
  <c r="W497"/>
  <c r="V497"/>
  <c r="U497"/>
  <c r="T497"/>
  <c r="S497"/>
  <c r="R497"/>
  <c r="Q497"/>
  <c r="P497"/>
  <c r="O497"/>
  <c r="N497"/>
  <c r="M497"/>
  <c r="L497"/>
  <c r="K497"/>
  <c r="J497"/>
  <c r="I497"/>
  <c r="H497"/>
  <c r="E497" s="1"/>
  <c r="F497"/>
  <c r="AU496"/>
  <c r="AT496"/>
  <c r="AS496"/>
  <c r="AR496"/>
  <c r="AQ496"/>
  <c r="AP496"/>
  <c r="AO496"/>
  <c r="AN496"/>
  <c r="AM496"/>
  <c r="AL496"/>
  <c r="AK496"/>
  <c r="AJ496"/>
  <c r="AI496"/>
  <c r="AH496"/>
  <c r="AG496"/>
  <c r="AF496"/>
  <c r="AE496"/>
  <c r="AD496"/>
  <c r="AC496"/>
  <c r="AB496"/>
  <c r="AA496"/>
  <c r="Z496"/>
  <c r="Y496"/>
  <c r="X496"/>
  <c r="W496"/>
  <c r="V496"/>
  <c r="U496"/>
  <c r="T496"/>
  <c r="S496"/>
  <c r="R496"/>
  <c r="Q496"/>
  <c r="P496"/>
  <c r="O496"/>
  <c r="N496"/>
  <c r="M496"/>
  <c r="L496"/>
  <c r="K496"/>
  <c r="J496"/>
  <c r="I496"/>
  <c r="F496" s="1"/>
  <c r="G496" s="1"/>
  <c r="H496"/>
  <c r="E496"/>
  <c r="AU495"/>
  <c r="AT495"/>
  <c r="AT494" s="1"/>
  <c r="AS495"/>
  <c r="AR495"/>
  <c r="AR494" s="1"/>
  <c r="AQ495"/>
  <c r="AP495"/>
  <c r="AP494" s="1"/>
  <c r="AO495"/>
  <c r="AN495"/>
  <c r="AN494" s="1"/>
  <c r="AM495"/>
  <c r="AL495"/>
  <c r="AL494" s="1"/>
  <c r="AK495"/>
  <c r="AJ495"/>
  <c r="AJ494" s="1"/>
  <c r="AI495"/>
  <c r="AH495"/>
  <c r="AH494" s="1"/>
  <c r="AG495"/>
  <c r="AF495"/>
  <c r="AF494" s="1"/>
  <c r="AE495"/>
  <c r="AD495"/>
  <c r="AD494" s="1"/>
  <c r="AC495"/>
  <c r="AB495"/>
  <c r="AB494" s="1"/>
  <c r="AA495"/>
  <c r="Z495"/>
  <c r="Z494" s="1"/>
  <c r="Y495"/>
  <c r="X495"/>
  <c r="X494" s="1"/>
  <c r="W495"/>
  <c r="V495"/>
  <c r="V494" s="1"/>
  <c r="U495"/>
  <c r="T495"/>
  <c r="T494" s="1"/>
  <c r="S495"/>
  <c r="R495"/>
  <c r="R494" s="1"/>
  <c r="Q495"/>
  <c r="P495"/>
  <c r="P494" s="1"/>
  <c r="O495"/>
  <c r="N495"/>
  <c r="N494" s="1"/>
  <c r="M495"/>
  <c r="L495"/>
  <c r="L494" s="1"/>
  <c r="K495"/>
  <c r="J495"/>
  <c r="J494" s="1"/>
  <c r="I495"/>
  <c r="H495"/>
  <c r="E495" s="1"/>
  <c r="F495"/>
  <c r="AU494"/>
  <c r="AS494"/>
  <c r="AQ494"/>
  <c r="AO494"/>
  <c r="AM494"/>
  <c r="AK494"/>
  <c r="AI494"/>
  <c r="AG494"/>
  <c r="AE494"/>
  <c r="AC494"/>
  <c r="AA494"/>
  <c r="Y494"/>
  <c r="W494"/>
  <c r="U494"/>
  <c r="S494"/>
  <c r="Q494"/>
  <c r="O494"/>
  <c r="M494"/>
  <c r="K494"/>
  <c r="I494"/>
  <c r="F493"/>
  <c r="G493" s="1"/>
  <c r="E493"/>
  <c r="F492"/>
  <c r="E492"/>
  <c r="G492" s="1"/>
  <c r="F491"/>
  <c r="G491" s="1"/>
  <c r="E491"/>
  <c r="F490"/>
  <c r="E490"/>
  <c r="G490" s="1"/>
  <c r="AU489"/>
  <c r="AT489"/>
  <c r="AS489"/>
  <c r="AR489"/>
  <c r="AQ489"/>
  <c r="AP489"/>
  <c r="AO489"/>
  <c r="AN489"/>
  <c r="AM489"/>
  <c r="AL489"/>
  <c r="AK489"/>
  <c r="AJ489"/>
  <c r="AI489"/>
  <c r="AH489"/>
  <c r="AG489"/>
  <c r="AF489"/>
  <c r="AE489"/>
  <c r="AD489"/>
  <c r="AC489"/>
  <c r="AB489"/>
  <c r="AA489"/>
  <c r="Z489"/>
  <c r="Y489"/>
  <c r="X489"/>
  <c r="W489"/>
  <c r="V489"/>
  <c r="U489"/>
  <c r="T489"/>
  <c r="S489"/>
  <c r="R489"/>
  <c r="Q489"/>
  <c r="P489"/>
  <c r="O489"/>
  <c r="N489"/>
  <c r="M489"/>
  <c r="L489"/>
  <c r="K489"/>
  <c r="J489"/>
  <c r="I489"/>
  <c r="H489"/>
  <c r="E489" s="1"/>
  <c r="F489"/>
  <c r="G489" s="1"/>
  <c r="F488"/>
  <c r="E488"/>
  <c r="G488" s="1"/>
  <c r="F487"/>
  <c r="G487" s="1"/>
  <c r="E487"/>
  <c r="F486"/>
  <c r="E486"/>
  <c r="G486" s="1"/>
  <c r="F485"/>
  <c r="G485" s="1"/>
  <c r="E485"/>
  <c r="AU484"/>
  <c r="AT484"/>
  <c r="AS484"/>
  <c r="AR484"/>
  <c r="AQ484"/>
  <c r="AP484"/>
  <c r="AO484"/>
  <c r="AN484"/>
  <c r="AM484"/>
  <c r="AL484"/>
  <c r="AK484"/>
  <c r="AJ484"/>
  <c r="AI484"/>
  <c r="AH484"/>
  <c r="AG484"/>
  <c r="AF484"/>
  <c r="AE484"/>
  <c r="AD484"/>
  <c r="AC484"/>
  <c r="AB484"/>
  <c r="AA484"/>
  <c r="Z484"/>
  <c r="Y484"/>
  <c r="X484"/>
  <c r="W484"/>
  <c r="V484"/>
  <c r="U484"/>
  <c r="T484"/>
  <c r="S484"/>
  <c r="R484"/>
  <c r="Q484"/>
  <c r="P484"/>
  <c r="O484"/>
  <c r="N484"/>
  <c r="M484"/>
  <c r="L484"/>
  <c r="K484"/>
  <c r="J484"/>
  <c r="I484"/>
  <c r="F484" s="1"/>
  <c r="G484" s="1"/>
  <c r="H484"/>
  <c r="E484"/>
  <c r="F482"/>
  <c r="G482" s="1"/>
  <c r="E482"/>
  <c r="F481"/>
  <c r="E481"/>
  <c r="G481" s="1"/>
  <c r="F480"/>
  <c r="G480" s="1"/>
  <c r="E480"/>
  <c r="F479"/>
  <c r="E479"/>
  <c r="G479" s="1"/>
  <c r="AU478"/>
  <c r="AT478"/>
  <c r="AS478"/>
  <c r="AR478"/>
  <c r="AQ478"/>
  <c r="AP478"/>
  <c r="AO478"/>
  <c r="AN478"/>
  <c r="AM478"/>
  <c r="AL478"/>
  <c r="AK478"/>
  <c r="AJ478"/>
  <c r="AI478"/>
  <c r="AH478"/>
  <c r="AG478"/>
  <c r="AF478"/>
  <c r="AE478"/>
  <c r="AD478"/>
  <c r="AC478"/>
  <c r="AB478"/>
  <c r="AA478"/>
  <c r="Z478"/>
  <c r="Y478"/>
  <c r="X478"/>
  <c r="W478"/>
  <c r="V478"/>
  <c r="U478"/>
  <c r="T478"/>
  <c r="S478"/>
  <c r="R478"/>
  <c r="Q478"/>
  <c r="P478"/>
  <c r="O478"/>
  <c r="N478"/>
  <c r="M478"/>
  <c r="L478"/>
  <c r="K478"/>
  <c r="J478"/>
  <c r="I478"/>
  <c r="H478"/>
  <c r="E478" s="1"/>
  <c r="F478"/>
  <c r="G478" s="1"/>
  <c r="F467"/>
  <c r="E467"/>
  <c r="G467" s="1"/>
  <c r="F466"/>
  <c r="G466" s="1"/>
  <c r="E466"/>
  <c r="F465"/>
  <c r="E465"/>
  <c r="G465" s="1"/>
  <c r="F464"/>
  <c r="G464" s="1"/>
  <c r="E464"/>
  <c r="AU463"/>
  <c r="AT463"/>
  <c r="AS463"/>
  <c r="AR463"/>
  <c r="AQ463"/>
  <c r="AP463"/>
  <c r="AO463"/>
  <c r="AN463"/>
  <c r="AM463"/>
  <c r="AL463"/>
  <c r="AK463"/>
  <c r="AJ463"/>
  <c r="AI463"/>
  <c r="AH463"/>
  <c r="AG463"/>
  <c r="AF463"/>
  <c r="AE463"/>
  <c r="AD463"/>
  <c r="AC463"/>
  <c r="AB463"/>
  <c r="AA463"/>
  <c r="Z463"/>
  <c r="Y463"/>
  <c r="X463"/>
  <c r="W463"/>
  <c r="V463"/>
  <c r="U463"/>
  <c r="T463"/>
  <c r="S463"/>
  <c r="R463"/>
  <c r="Q463"/>
  <c r="P463"/>
  <c r="O463"/>
  <c r="N463"/>
  <c r="M463"/>
  <c r="L463"/>
  <c r="K463"/>
  <c r="J463"/>
  <c r="I463"/>
  <c r="F463" s="1"/>
  <c r="G463" s="1"/>
  <c r="H463"/>
  <c r="E463"/>
  <c r="F462"/>
  <c r="G462" s="1"/>
  <c r="E462"/>
  <c r="F461"/>
  <c r="E461"/>
  <c r="G461" s="1"/>
  <c r="F460"/>
  <c r="G460" s="1"/>
  <c r="E460"/>
  <c r="F459"/>
  <c r="E459"/>
  <c r="G459" s="1"/>
  <c r="AU458"/>
  <c r="AT458"/>
  <c r="AS458"/>
  <c r="AR458"/>
  <c r="AQ458"/>
  <c r="AP458"/>
  <c r="AO458"/>
  <c r="AN458"/>
  <c r="AM458"/>
  <c r="AL458"/>
  <c r="AK458"/>
  <c r="AJ458"/>
  <c r="AI458"/>
  <c r="AH458"/>
  <c r="AG458"/>
  <c r="AF458"/>
  <c r="AE458"/>
  <c r="AD458"/>
  <c r="AC458"/>
  <c r="AB458"/>
  <c r="AA458"/>
  <c r="Z458"/>
  <c r="Y458"/>
  <c r="X458"/>
  <c r="W458"/>
  <c r="V458"/>
  <c r="U458"/>
  <c r="T458"/>
  <c r="S458"/>
  <c r="R458"/>
  <c r="Q458"/>
  <c r="P458"/>
  <c r="O458"/>
  <c r="N458"/>
  <c r="M458"/>
  <c r="L458"/>
  <c r="K458"/>
  <c r="J458"/>
  <c r="I458"/>
  <c r="H458"/>
  <c r="E458" s="1"/>
  <c r="F458"/>
  <c r="F457"/>
  <c r="E457"/>
  <c r="G457" s="1"/>
  <c r="F456"/>
  <c r="G456" s="1"/>
  <c r="E456"/>
  <c r="M455"/>
  <c r="F455"/>
  <c r="G455" s="1"/>
  <c r="E455"/>
  <c r="F454"/>
  <c r="E454"/>
  <c r="G454" s="1"/>
  <c r="AU453"/>
  <c r="AT453"/>
  <c r="AS453"/>
  <c r="AR453"/>
  <c r="AQ453"/>
  <c r="AP453"/>
  <c r="AO453"/>
  <c r="AN453"/>
  <c r="AM453"/>
  <c r="AL453"/>
  <c r="AK453"/>
  <c r="AJ453"/>
  <c r="AI453"/>
  <c r="AH453"/>
  <c r="AG453"/>
  <c r="AF453"/>
  <c r="AE453"/>
  <c r="AD453"/>
  <c r="AC453"/>
  <c r="AB453"/>
  <c r="AA453"/>
  <c r="Z453"/>
  <c r="Y453"/>
  <c r="X453"/>
  <c r="W453"/>
  <c r="V453"/>
  <c r="U453"/>
  <c r="T453"/>
  <c r="S453"/>
  <c r="R453"/>
  <c r="Q453"/>
  <c r="P453"/>
  <c r="O453"/>
  <c r="N453"/>
  <c r="L453"/>
  <c r="M453" s="1"/>
  <c r="K453"/>
  <c r="J453"/>
  <c r="I453"/>
  <c r="H453"/>
  <c r="E453" s="1"/>
  <c r="F453"/>
  <c r="G453" s="1"/>
  <c r="AU452"/>
  <c r="AU472" s="1"/>
  <c r="AU477" s="1"/>
  <c r="AT452"/>
  <c r="AT472" s="1"/>
  <c r="AT477" s="1"/>
  <c r="AS452"/>
  <c r="AS472" s="1"/>
  <c r="AS477" s="1"/>
  <c r="AR452"/>
  <c r="AR472" s="1"/>
  <c r="AR477" s="1"/>
  <c r="AQ452"/>
  <c r="AQ472" s="1"/>
  <c r="AQ477" s="1"/>
  <c r="AP452"/>
  <c r="AP472" s="1"/>
  <c r="AP477" s="1"/>
  <c r="AO452"/>
  <c r="AO472" s="1"/>
  <c r="AO477" s="1"/>
  <c r="AN452"/>
  <c r="AN472" s="1"/>
  <c r="AN477" s="1"/>
  <c r="AM452"/>
  <c r="AM472" s="1"/>
  <c r="AM477" s="1"/>
  <c r="AL452"/>
  <c r="AL472" s="1"/>
  <c r="AL477" s="1"/>
  <c r="AK452"/>
  <c r="AK472" s="1"/>
  <c r="AK477" s="1"/>
  <c r="AJ452"/>
  <c r="AJ472" s="1"/>
  <c r="AJ477" s="1"/>
  <c r="AI452"/>
  <c r="AI472" s="1"/>
  <c r="AI477" s="1"/>
  <c r="AH452"/>
  <c r="AH472" s="1"/>
  <c r="AH477" s="1"/>
  <c r="AG452"/>
  <c r="AG472" s="1"/>
  <c r="AG477" s="1"/>
  <c r="AF452"/>
  <c r="AF472" s="1"/>
  <c r="AF477" s="1"/>
  <c r="AE452"/>
  <c r="AE472" s="1"/>
  <c r="AE477" s="1"/>
  <c r="AD452"/>
  <c r="AD472" s="1"/>
  <c r="AD477" s="1"/>
  <c r="AC452"/>
  <c r="AC472" s="1"/>
  <c r="AC477" s="1"/>
  <c r="AB452"/>
  <c r="AB472" s="1"/>
  <c r="AB477" s="1"/>
  <c r="AA452"/>
  <c r="AA472" s="1"/>
  <c r="AA477" s="1"/>
  <c r="Z452"/>
  <c r="Z472" s="1"/>
  <c r="Z477" s="1"/>
  <c r="Y452"/>
  <c r="Y472" s="1"/>
  <c r="Y477" s="1"/>
  <c r="X452"/>
  <c r="X472" s="1"/>
  <c r="X477" s="1"/>
  <c r="W452"/>
  <c r="W472" s="1"/>
  <c r="W477" s="1"/>
  <c r="V452"/>
  <c r="V472" s="1"/>
  <c r="V477" s="1"/>
  <c r="U452"/>
  <c r="U472" s="1"/>
  <c r="U477" s="1"/>
  <c r="T452"/>
  <c r="T472" s="1"/>
  <c r="T477" s="1"/>
  <c r="S452"/>
  <c r="S472" s="1"/>
  <c r="S477" s="1"/>
  <c r="R452"/>
  <c r="R472" s="1"/>
  <c r="R477" s="1"/>
  <c r="Q452"/>
  <c r="Q472" s="1"/>
  <c r="Q477" s="1"/>
  <c r="P452"/>
  <c r="P472" s="1"/>
  <c r="P477" s="1"/>
  <c r="O452"/>
  <c r="O472" s="1"/>
  <c r="O477" s="1"/>
  <c r="N452"/>
  <c r="N472" s="1"/>
  <c r="N477" s="1"/>
  <c r="M452"/>
  <c r="M472" s="1"/>
  <c r="M477" s="1"/>
  <c r="L452"/>
  <c r="L472" s="1"/>
  <c r="L477" s="1"/>
  <c r="K452"/>
  <c r="K472" s="1"/>
  <c r="K477" s="1"/>
  <c r="J452"/>
  <c r="J472" s="1"/>
  <c r="J477" s="1"/>
  <c r="I452"/>
  <c r="I472" s="1"/>
  <c r="H452"/>
  <c r="H472" s="1"/>
  <c r="E452"/>
  <c r="AU451"/>
  <c r="AU471" s="1"/>
  <c r="AU476" s="1"/>
  <c r="AT451"/>
  <c r="AT471" s="1"/>
  <c r="AT476" s="1"/>
  <c r="AS451"/>
  <c r="AS471" s="1"/>
  <c r="AS476" s="1"/>
  <c r="AR451"/>
  <c r="AR471" s="1"/>
  <c r="AR476" s="1"/>
  <c r="AQ451"/>
  <c r="AQ471" s="1"/>
  <c r="AQ476" s="1"/>
  <c r="AP451"/>
  <c r="AP471" s="1"/>
  <c r="AP476" s="1"/>
  <c r="AO451"/>
  <c r="AO471" s="1"/>
  <c r="AO476" s="1"/>
  <c r="AN451"/>
  <c r="AN471" s="1"/>
  <c r="AN476" s="1"/>
  <c r="AM451"/>
  <c r="AM471" s="1"/>
  <c r="AM476" s="1"/>
  <c r="AL451"/>
  <c r="AL471" s="1"/>
  <c r="AL476" s="1"/>
  <c r="AK451"/>
  <c r="AK471" s="1"/>
  <c r="AK476" s="1"/>
  <c r="AJ451"/>
  <c r="AJ471" s="1"/>
  <c r="AJ476" s="1"/>
  <c r="AI451"/>
  <c r="AI471" s="1"/>
  <c r="AI476" s="1"/>
  <c r="AH451"/>
  <c r="AH471" s="1"/>
  <c r="AH476" s="1"/>
  <c r="AG451"/>
  <c r="AG471" s="1"/>
  <c r="AG476" s="1"/>
  <c r="AF451"/>
  <c r="AF471" s="1"/>
  <c r="AF476" s="1"/>
  <c r="AE451"/>
  <c r="AE471" s="1"/>
  <c r="AE476" s="1"/>
  <c r="AD451"/>
  <c r="AD471" s="1"/>
  <c r="AD476" s="1"/>
  <c r="AC451"/>
  <c r="AC471" s="1"/>
  <c r="AC476" s="1"/>
  <c r="AB451"/>
  <c r="AB471" s="1"/>
  <c r="AB476" s="1"/>
  <c r="AA451"/>
  <c r="AA471" s="1"/>
  <c r="AA476" s="1"/>
  <c r="Z451"/>
  <c r="Z471" s="1"/>
  <c r="Z476" s="1"/>
  <c r="Y451"/>
  <c r="Y471" s="1"/>
  <c r="Y476" s="1"/>
  <c r="X451"/>
  <c r="X471" s="1"/>
  <c r="X476" s="1"/>
  <c r="W451"/>
  <c r="W471" s="1"/>
  <c r="W476" s="1"/>
  <c r="V451"/>
  <c r="V471" s="1"/>
  <c r="V476" s="1"/>
  <c r="U451"/>
  <c r="U471" s="1"/>
  <c r="U476" s="1"/>
  <c r="T451"/>
  <c r="T471" s="1"/>
  <c r="T476" s="1"/>
  <c r="S451"/>
  <c r="S471" s="1"/>
  <c r="S476" s="1"/>
  <c r="R451"/>
  <c r="R471" s="1"/>
  <c r="R476" s="1"/>
  <c r="Q451"/>
  <c r="Q471" s="1"/>
  <c r="Q476" s="1"/>
  <c r="P451"/>
  <c r="P471" s="1"/>
  <c r="P476" s="1"/>
  <c r="O451"/>
  <c r="O471" s="1"/>
  <c r="O476" s="1"/>
  <c r="N451"/>
  <c r="N471" s="1"/>
  <c r="N476" s="1"/>
  <c r="M451"/>
  <c r="M471" s="1"/>
  <c r="M476" s="1"/>
  <c r="L451"/>
  <c r="L471" s="1"/>
  <c r="L476" s="1"/>
  <c r="K451"/>
  <c r="K471" s="1"/>
  <c r="K476" s="1"/>
  <c r="J451"/>
  <c r="J471" s="1"/>
  <c r="J476" s="1"/>
  <c r="I451"/>
  <c r="I471" s="1"/>
  <c r="H451"/>
  <c r="H471" s="1"/>
  <c r="F451"/>
  <c r="AU450"/>
  <c r="AU470" s="1"/>
  <c r="AU475" s="1"/>
  <c r="AT450"/>
  <c r="AT470" s="1"/>
  <c r="AT475" s="1"/>
  <c r="AS450"/>
  <c r="AS470" s="1"/>
  <c r="AS475" s="1"/>
  <c r="AR450"/>
  <c r="AR470" s="1"/>
  <c r="AR475" s="1"/>
  <c r="AQ450"/>
  <c r="AQ470" s="1"/>
  <c r="AQ475" s="1"/>
  <c r="AP450"/>
  <c r="AP470" s="1"/>
  <c r="AP475" s="1"/>
  <c r="AO450"/>
  <c r="AO470" s="1"/>
  <c r="AO475" s="1"/>
  <c r="AN450"/>
  <c r="AN470" s="1"/>
  <c r="AN475" s="1"/>
  <c r="AM450"/>
  <c r="AM470" s="1"/>
  <c r="AM475" s="1"/>
  <c r="AL450"/>
  <c r="AL470" s="1"/>
  <c r="AL475" s="1"/>
  <c r="AK450"/>
  <c r="AK470" s="1"/>
  <c r="AK475" s="1"/>
  <c r="AJ450"/>
  <c r="AJ470" s="1"/>
  <c r="AJ475" s="1"/>
  <c r="AI450"/>
  <c r="AI470" s="1"/>
  <c r="AI475" s="1"/>
  <c r="AH450"/>
  <c r="AH470" s="1"/>
  <c r="AH475" s="1"/>
  <c r="AG450"/>
  <c r="AG470" s="1"/>
  <c r="AG475" s="1"/>
  <c r="AF450"/>
  <c r="AF470" s="1"/>
  <c r="AF475" s="1"/>
  <c r="AE450"/>
  <c r="AE470" s="1"/>
  <c r="AE475" s="1"/>
  <c r="AD450"/>
  <c r="AD470" s="1"/>
  <c r="AD475" s="1"/>
  <c r="AC450"/>
  <c r="AC470" s="1"/>
  <c r="AC475" s="1"/>
  <c r="AB450"/>
  <c r="AB470" s="1"/>
  <c r="AB475" s="1"/>
  <c r="AA450"/>
  <c r="AA470" s="1"/>
  <c r="AA475" s="1"/>
  <c r="Z450"/>
  <c r="Z470" s="1"/>
  <c r="Z475" s="1"/>
  <c r="Y450"/>
  <c r="Y470" s="1"/>
  <c r="Y475" s="1"/>
  <c r="X450"/>
  <c r="X470" s="1"/>
  <c r="X475" s="1"/>
  <c r="W450"/>
  <c r="W470" s="1"/>
  <c r="W475" s="1"/>
  <c r="V450"/>
  <c r="V470" s="1"/>
  <c r="V475" s="1"/>
  <c r="U450"/>
  <c r="U470" s="1"/>
  <c r="U475" s="1"/>
  <c r="T450"/>
  <c r="T470" s="1"/>
  <c r="T475" s="1"/>
  <c r="S450"/>
  <c r="S470" s="1"/>
  <c r="S475" s="1"/>
  <c r="R450"/>
  <c r="R470" s="1"/>
  <c r="R475" s="1"/>
  <c r="Q450"/>
  <c r="Q470" s="1"/>
  <c r="Q475" s="1"/>
  <c r="P450"/>
  <c r="P470" s="1"/>
  <c r="P475" s="1"/>
  <c r="O450"/>
  <c r="O470" s="1"/>
  <c r="O475" s="1"/>
  <c r="N450"/>
  <c r="N470" s="1"/>
  <c r="N475" s="1"/>
  <c r="L450"/>
  <c r="L470" s="1"/>
  <c r="L475" s="1"/>
  <c r="K450"/>
  <c r="K470" s="1"/>
  <c r="K475" s="1"/>
  <c r="J450"/>
  <c r="J470" s="1"/>
  <c r="J475" s="1"/>
  <c r="I450"/>
  <c r="I470" s="1"/>
  <c r="I475" s="1"/>
  <c r="F475" s="1"/>
  <c r="H450"/>
  <c r="H470" s="1"/>
  <c r="E450"/>
  <c r="AU449"/>
  <c r="AU469" s="1"/>
  <c r="AT449"/>
  <c r="AT469" s="1"/>
  <c r="AS449"/>
  <c r="AS469" s="1"/>
  <c r="AR449"/>
  <c r="AR469" s="1"/>
  <c r="AQ449"/>
  <c r="AQ469" s="1"/>
  <c r="AP449"/>
  <c r="AP469" s="1"/>
  <c r="AO449"/>
  <c r="AO469" s="1"/>
  <c r="AN449"/>
  <c r="AN469" s="1"/>
  <c r="AM449"/>
  <c r="AM469" s="1"/>
  <c r="AL449"/>
  <c r="AL469" s="1"/>
  <c r="AK449"/>
  <c r="AK469" s="1"/>
  <c r="AJ449"/>
  <c r="AJ469" s="1"/>
  <c r="AI449"/>
  <c r="AI469" s="1"/>
  <c r="AH449"/>
  <c r="AH469" s="1"/>
  <c r="AG449"/>
  <c r="AG469" s="1"/>
  <c r="AF449"/>
  <c r="AF469" s="1"/>
  <c r="AE449"/>
  <c r="AE469" s="1"/>
  <c r="AD449"/>
  <c r="AD469" s="1"/>
  <c r="AC449"/>
  <c r="AC469" s="1"/>
  <c r="AB449"/>
  <c r="AB469" s="1"/>
  <c r="AA449"/>
  <c r="AA469" s="1"/>
  <c r="Z449"/>
  <c r="Z469" s="1"/>
  <c r="Y449"/>
  <c r="Y469" s="1"/>
  <c r="X449"/>
  <c r="X469" s="1"/>
  <c r="W449"/>
  <c r="W469" s="1"/>
  <c r="V449"/>
  <c r="V469" s="1"/>
  <c r="U449"/>
  <c r="U469" s="1"/>
  <c r="T449"/>
  <c r="T469" s="1"/>
  <c r="S449"/>
  <c r="S469" s="1"/>
  <c r="R449"/>
  <c r="R469" s="1"/>
  <c r="Q449"/>
  <c r="Q469" s="1"/>
  <c r="P449"/>
  <c r="P469" s="1"/>
  <c r="O449"/>
  <c r="O469" s="1"/>
  <c r="N449"/>
  <c r="N469" s="1"/>
  <c r="M449"/>
  <c r="M469" s="1"/>
  <c r="L449"/>
  <c r="L469" s="1"/>
  <c r="K449"/>
  <c r="K469" s="1"/>
  <c r="J449"/>
  <c r="J469" s="1"/>
  <c r="I449"/>
  <c r="I469" s="1"/>
  <c r="H449"/>
  <c r="H469" s="1"/>
  <c r="F449"/>
  <c r="AU448"/>
  <c r="AS448"/>
  <c r="AQ448"/>
  <c r="AO448"/>
  <c r="AM448"/>
  <c r="AK448"/>
  <c r="AI448"/>
  <c r="AG448"/>
  <c r="AE448"/>
  <c r="AC448"/>
  <c r="AA448"/>
  <c r="Y448"/>
  <c r="W448"/>
  <c r="U448"/>
  <c r="S448"/>
  <c r="Q448"/>
  <c r="O448"/>
  <c r="K448"/>
  <c r="I448"/>
  <c r="F446"/>
  <c r="G446" s="1"/>
  <c r="E446"/>
  <c r="F445"/>
  <c r="E445"/>
  <c r="G445" s="1"/>
  <c r="F444"/>
  <c r="G444" s="1"/>
  <c r="E444"/>
  <c r="F443"/>
  <c r="E443"/>
  <c r="G443" s="1"/>
  <c r="F442"/>
  <c r="G442" s="1"/>
  <c r="E442"/>
  <c r="F431"/>
  <c r="E431"/>
  <c r="G431" s="1"/>
  <c r="P430"/>
  <c r="F430"/>
  <c r="E430"/>
  <c r="G430" s="1"/>
  <c r="F429"/>
  <c r="G429" s="1"/>
  <c r="E429"/>
  <c r="F428"/>
  <c r="E428"/>
  <c r="G428" s="1"/>
  <c r="AT427"/>
  <c r="AS427"/>
  <c r="AQ427"/>
  <c r="AP427"/>
  <c r="AO427"/>
  <c r="AN427"/>
  <c r="AL427"/>
  <c r="AK427"/>
  <c r="AJ427"/>
  <c r="AI427"/>
  <c r="AH427"/>
  <c r="AG427"/>
  <c r="AF427"/>
  <c r="AD427"/>
  <c r="AC427"/>
  <c r="AA427"/>
  <c r="Z427"/>
  <c r="X427"/>
  <c r="W427"/>
  <c r="U427"/>
  <c r="T427"/>
  <c r="R427"/>
  <c r="F427" s="1"/>
  <c r="G427" s="1"/>
  <c r="Q427"/>
  <c r="O427"/>
  <c r="N427"/>
  <c r="P427" s="1"/>
  <c r="L427"/>
  <c r="K427"/>
  <c r="I427"/>
  <c r="H427"/>
  <c r="E427" s="1"/>
  <c r="F426"/>
  <c r="E426"/>
  <c r="G426" s="1"/>
  <c r="P425"/>
  <c r="F425"/>
  <c r="E425"/>
  <c r="G425" s="1"/>
  <c r="F424"/>
  <c r="G424" s="1"/>
  <c r="E424"/>
  <c r="F423"/>
  <c r="E423"/>
  <c r="G423" s="1"/>
  <c r="AT422"/>
  <c r="AS422"/>
  <c r="AQ422"/>
  <c r="AP422"/>
  <c r="AO422"/>
  <c r="AN422"/>
  <c r="AL422"/>
  <c r="AK422"/>
  <c r="AJ422"/>
  <c r="AI422"/>
  <c r="AH422"/>
  <c r="AG422"/>
  <c r="AF422"/>
  <c r="AD422"/>
  <c r="AC422"/>
  <c r="AA422"/>
  <c r="Z422"/>
  <c r="X422"/>
  <c r="W422"/>
  <c r="U422"/>
  <c r="T422"/>
  <c r="R422"/>
  <c r="Q422"/>
  <c r="O422"/>
  <c r="N422"/>
  <c r="P422" s="1"/>
  <c r="L422"/>
  <c r="K422"/>
  <c r="I422"/>
  <c r="H422"/>
  <c r="E422" s="1"/>
  <c r="F422"/>
  <c r="G422" s="1"/>
  <c r="F421"/>
  <c r="E421"/>
  <c r="G421" s="1"/>
  <c r="P420"/>
  <c r="F420"/>
  <c r="E420"/>
  <c r="G420" s="1"/>
  <c r="F419"/>
  <c r="G419" s="1"/>
  <c r="E419"/>
  <c r="F418"/>
  <c r="E418"/>
  <c r="G418" s="1"/>
  <c r="AT417"/>
  <c r="AS417"/>
  <c r="AQ417"/>
  <c r="AP417"/>
  <c r="AO417"/>
  <c r="AN417"/>
  <c r="AL417"/>
  <c r="AK417"/>
  <c r="AJ417"/>
  <c r="AI417"/>
  <c r="AH417"/>
  <c r="AG417"/>
  <c r="AF417"/>
  <c r="AD417"/>
  <c r="AC417"/>
  <c r="AA417"/>
  <c r="Z417"/>
  <c r="X417"/>
  <c r="W417"/>
  <c r="U417"/>
  <c r="T417"/>
  <c r="R417"/>
  <c r="F417" s="1"/>
  <c r="G417" s="1"/>
  <c r="Q417"/>
  <c r="O417"/>
  <c r="N417"/>
  <c r="P417" s="1"/>
  <c r="L417"/>
  <c r="K417"/>
  <c r="I417"/>
  <c r="H417"/>
  <c r="E417" s="1"/>
  <c r="F416"/>
  <c r="E416"/>
  <c r="G416" s="1"/>
  <c r="P415"/>
  <c r="F415"/>
  <c r="E415"/>
  <c r="G415" s="1"/>
  <c r="F414"/>
  <c r="G414" s="1"/>
  <c r="E414"/>
  <c r="F413"/>
  <c r="E413"/>
  <c r="G413" s="1"/>
  <c r="AT412"/>
  <c r="AS412"/>
  <c r="AQ412"/>
  <c r="AP412"/>
  <c r="AO412"/>
  <c r="AN412"/>
  <c r="AL412"/>
  <c r="AK412"/>
  <c r="AJ412"/>
  <c r="AI412"/>
  <c r="AH412"/>
  <c r="AG412"/>
  <c r="AF412"/>
  <c r="AD412"/>
  <c r="AC412"/>
  <c r="AA412"/>
  <c r="Z412"/>
  <c r="X412"/>
  <c r="W412"/>
  <c r="U412"/>
  <c r="T412"/>
  <c r="R412"/>
  <c r="Q412"/>
  <c r="O412"/>
  <c r="N412"/>
  <c r="P412" s="1"/>
  <c r="L412"/>
  <c r="K412"/>
  <c r="I412"/>
  <c r="H412"/>
  <c r="E412" s="1"/>
  <c r="F412"/>
  <c r="F411"/>
  <c r="E411"/>
  <c r="G411" s="1"/>
  <c r="P410"/>
  <c r="F410"/>
  <c r="E410"/>
  <c r="G410" s="1"/>
  <c r="F409"/>
  <c r="G409" s="1"/>
  <c r="E409"/>
  <c r="F408"/>
  <c r="E408"/>
  <c r="G408" s="1"/>
  <c r="AT407"/>
  <c r="AS407"/>
  <c r="AQ407"/>
  <c r="AP407"/>
  <c r="AO407"/>
  <c r="AN407"/>
  <c r="AL407"/>
  <c r="AK407"/>
  <c r="AJ407"/>
  <c r="AI407"/>
  <c r="AH407"/>
  <c r="AG407"/>
  <c r="AF407"/>
  <c r="AD407"/>
  <c r="AC407"/>
  <c r="AA407"/>
  <c r="Z407"/>
  <c r="X407"/>
  <c r="W407"/>
  <c r="U407"/>
  <c r="T407"/>
  <c r="R407"/>
  <c r="Q407"/>
  <c r="O407"/>
  <c r="N407"/>
  <c r="P407" s="1"/>
  <c r="L407"/>
  <c r="K407"/>
  <c r="I407"/>
  <c r="H407"/>
  <c r="E407" s="1"/>
  <c r="F407"/>
  <c r="G407" s="1"/>
  <c r="F406"/>
  <c r="E406"/>
  <c r="G406" s="1"/>
  <c r="P405"/>
  <c r="F405"/>
  <c r="E405"/>
  <c r="G405" s="1"/>
  <c r="F404"/>
  <c r="G404" s="1"/>
  <c r="E404"/>
  <c r="F403"/>
  <c r="E403"/>
  <c r="G403" s="1"/>
  <c r="AT402"/>
  <c r="AS402"/>
  <c r="AQ402"/>
  <c r="AP402"/>
  <c r="AO402"/>
  <c r="AN402"/>
  <c r="AL402"/>
  <c r="AK402"/>
  <c r="AJ402"/>
  <c r="AI402"/>
  <c r="AH402"/>
  <c r="AG402"/>
  <c r="AF402"/>
  <c r="AD402"/>
  <c r="AC402"/>
  <c r="AA402"/>
  <c r="Z402"/>
  <c r="X402"/>
  <c r="W402"/>
  <c r="U402"/>
  <c r="T402"/>
  <c r="R402"/>
  <c r="Q402"/>
  <c r="O402"/>
  <c r="N402"/>
  <c r="P402" s="1"/>
  <c r="L402"/>
  <c r="K402"/>
  <c r="I402"/>
  <c r="H402"/>
  <c r="E402" s="1"/>
  <c r="F402"/>
  <c r="F401"/>
  <c r="E401"/>
  <c r="G401" s="1"/>
  <c r="P400"/>
  <c r="F400"/>
  <c r="E400"/>
  <c r="G400" s="1"/>
  <c r="F399"/>
  <c r="G399" s="1"/>
  <c r="E399"/>
  <c r="F398"/>
  <c r="E398"/>
  <c r="G398" s="1"/>
  <c r="AT397"/>
  <c r="AS397"/>
  <c r="AQ397"/>
  <c r="AP397"/>
  <c r="AO397"/>
  <c r="AN397"/>
  <c r="AL397"/>
  <c r="AK397"/>
  <c r="AJ397"/>
  <c r="AI397"/>
  <c r="AH397"/>
  <c r="AG397"/>
  <c r="AF397"/>
  <c r="AD397"/>
  <c r="AC397"/>
  <c r="AA397"/>
  <c r="Z397"/>
  <c r="X397"/>
  <c r="W397"/>
  <c r="U397"/>
  <c r="T397"/>
  <c r="R397"/>
  <c r="Q397"/>
  <c r="O397"/>
  <c r="N397"/>
  <c r="P397" s="1"/>
  <c r="L397"/>
  <c r="K397"/>
  <c r="I397"/>
  <c r="H397"/>
  <c r="E397" s="1"/>
  <c r="F397"/>
  <c r="G397" s="1"/>
  <c r="AU396"/>
  <c r="AT396"/>
  <c r="AS396"/>
  <c r="AR396"/>
  <c r="AQ396"/>
  <c r="AP396"/>
  <c r="AO396"/>
  <c r="AN396"/>
  <c r="AM396"/>
  <c r="AL396"/>
  <c r="AK396"/>
  <c r="AJ396"/>
  <c r="AI396"/>
  <c r="AH396"/>
  <c r="AG396"/>
  <c r="AF396"/>
  <c r="AE396"/>
  <c r="AD396"/>
  <c r="AC396"/>
  <c r="AB396"/>
  <c r="AA396"/>
  <c r="Z396"/>
  <c r="Y396"/>
  <c r="X396"/>
  <c r="W396"/>
  <c r="V396"/>
  <c r="U396"/>
  <c r="T396"/>
  <c r="S396"/>
  <c r="R396"/>
  <c r="Q396"/>
  <c r="P396"/>
  <c r="O396"/>
  <c r="N396"/>
  <c r="M396"/>
  <c r="L396"/>
  <c r="K396"/>
  <c r="J396"/>
  <c r="I396"/>
  <c r="F396" s="1"/>
  <c r="G396" s="1"/>
  <c r="H396"/>
  <c r="E396"/>
  <c r="AU395"/>
  <c r="AT395"/>
  <c r="AS395"/>
  <c r="AR395"/>
  <c r="AQ395"/>
  <c r="AP395"/>
  <c r="AO395"/>
  <c r="AN395"/>
  <c r="AM395"/>
  <c r="AL395"/>
  <c r="AK395"/>
  <c r="AJ395"/>
  <c r="AI395"/>
  <c r="AH395"/>
  <c r="AG395"/>
  <c r="AF395"/>
  <c r="AE395"/>
  <c r="AD395"/>
  <c r="AC395"/>
  <c r="AB395"/>
  <c r="AA395"/>
  <c r="Z395"/>
  <c r="Y395"/>
  <c r="X395"/>
  <c r="W395"/>
  <c r="V395"/>
  <c r="U395"/>
  <c r="T395"/>
  <c r="S395"/>
  <c r="R395"/>
  <c r="Q395"/>
  <c r="O395"/>
  <c r="N395"/>
  <c r="M395"/>
  <c r="L395"/>
  <c r="K395"/>
  <c r="J395"/>
  <c r="I395"/>
  <c r="H395"/>
  <c r="E395" s="1"/>
  <c r="F395"/>
  <c r="AU394"/>
  <c r="AT394"/>
  <c r="AS394"/>
  <c r="AR394"/>
  <c r="AQ394"/>
  <c r="AP394"/>
  <c r="AO394"/>
  <c r="AN394"/>
  <c r="AM394"/>
  <c r="AL394"/>
  <c r="AK394"/>
  <c r="AJ394"/>
  <c r="AI394"/>
  <c r="AH394"/>
  <c r="AG394"/>
  <c r="AF394"/>
  <c r="AE394"/>
  <c r="AD394"/>
  <c r="AC394"/>
  <c r="AB394"/>
  <c r="AB434" s="1"/>
  <c r="AA394"/>
  <c r="Z394"/>
  <c r="Z434" s="1"/>
  <c r="Y394"/>
  <c r="X394"/>
  <c r="X434" s="1"/>
  <c r="W394"/>
  <c r="V394"/>
  <c r="V434" s="1"/>
  <c r="U394"/>
  <c r="T394"/>
  <c r="T434" s="1"/>
  <c r="S394"/>
  <c r="R394"/>
  <c r="R434" s="1"/>
  <c r="Q394"/>
  <c r="P394"/>
  <c r="P434" s="1"/>
  <c r="O394"/>
  <c r="N394"/>
  <c r="N434" s="1"/>
  <c r="M394"/>
  <c r="L394"/>
  <c r="L434" s="1"/>
  <c r="K394"/>
  <c r="J394"/>
  <c r="J434" s="1"/>
  <c r="I394"/>
  <c r="F394" s="1"/>
  <c r="G394" s="1"/>
  <c r="H394"/>
  <c r="H434" s="1"/>
  <c r="E394"/>
  <c r="AU393"/>
  <c r="AU433" s="1"/>
  <c r="AT393"/>
  <c r="AS393"/>
  <c r="AS433" s="1"/>
  <c r="AR393"/>
  <c r="AQ393"/>
  <c r="AQ433" s="1"/>
  <c r="AP393"/>
  <c r="AP392" s="1"/>
  <c r="AO393"/>
  <c r="AO433" s="1"/>
  <c r="AN393"/>
  <c r="AN392" s="1"/>
  <c r="AM393"/>
  <c r="AM433" s="1"/>
  <c r="AL393"/>
  <c r="AK393"/>
  <c r="AK433" s="1"/>
  <c r="AJ393"/>
  <c r="AI393"/>
  <c r="AI433" s="1"/>
  <c r="AH393"/>
  <c r="AG393"/>
  <c r="AG433" s="1"/>
  <c r="AF393"/>
  <c r="AE393"/>
  <c r="AE433" s="1"/>
  <c r="AD393"/>
  <c r="AD392" s="1"/>
  <c r="AC393"/>
  <c r="AC433" s="1"/>
  <c r="AB393"/>
  <c r="AA393"/>
  <c r="AA433" s="1"/>
  <c r="Z393"/>
  <c r="Y393"/>
  <c r="Y433" s="1"/>
  <c r="X393"/>
  <c r="X392" s="1"/>
  <c r="W393"/>
  <c r="W433" s="1"/>
  <c r="V393"/>
  <c r="U393"/>
  <c r="U433" s="1"/>
  <c r="T393"/>
  <c r="S393"/>
  <c r="S433" s="1"/>
  <c r="R393"/>
  <c r="R392" s="1"/>
  <c r="Q393"/>
  <c r="Q433" s="1"/>
  <c r="P393"/>
  <c r="O393"/>
  <c r="O433" s="1"/>
  <c r="N393"/>
  <c r="N392" s="1"/>
  <c r="M393"/>
  <c r="M433" s="1"/>
  <c r="L393"/>
  <c r="K393"/>
  <c r="K433" s="1"/>
  <c r="J393"/>
  <c r="I393"/>
  <c r="I433" s="1"/>
  <c r="H393"/>
  <c r="E393" s="1"/>
  <c r="F393"/>
  <c r="G393" s="1"/>
  <c r="AT392"/>
  <c r="AS392"/>
  <c r="AQ392"/>
  <c r="AO392"/>
  <c r="AL392"/>
  <c r="AK392"/>
  <c r="AJ392"/>
  <c r="AI392"/>
  <c r="AH392"/>
  <c r="AG392"/>
  <c r="AF392"/>
  <c r="AC392"/>
  <c r="AA392"/>
  <c r="Z392"/>
  <c r="W392"/>
  <c r="U392"/>
  <c r="T392"/>
  <c r="Q392"/>
  <c r="O392"/>
  <c r="P392" s="1"/>
  <c r="L392"/>
  <c r="K392"/>
  <c r="I392"/>
  <c r="F392" s="1"/>
  <c r="F391"/>
  <c r="G391" s="1"/>
  <c r="E391"/>
  <c r="J390"/>
  <c r="F390"/>
  <c r="G390" s="1"/>
  <c r="E390"/>
  <c r="F389"/>
  <c r="E389"/>
  <c r="G389" s="1"/>
  <c r="F388"/>
  <c r="G388" s="1"/>
  <c r="E388"/>
  <c r="AT387"/>
  <c r="AS387"/>
  <c r="AQ387"/>
  <c r="AP387"/>
  <c r="AO387"/>
  <c r="AN387"/>
  <c r="AL387"/>
  <c r="AK387"/>
  <c r="AJ387"/>
  <c r="AI387"/>
  <c r="AH387"/>
  <c r="AG387"/>
  <c r="AF387"/>
  <c r="AD387"/>
  <c r="AC387"/>
  <c r="AA387"/>
  <c r="Z387"/>
  <c r="X387"/>
  <c r="W387"/>
  <c r="U387"/>
  <c r="T387"/>
  <c r="R387"/>
  <c r="Q387"/>
  <c r="O387"/>
  <c r="N387"/>
  <c r="L387"/>
  <c r="K387"/>
  <c r="I387"/>
  <c r="J387" s="1"/>
  <c r="H387"/>
  <c r="E387"/>
  <c r="F386"/>
  <c r="G386" s="1"/>
  <c r="E386"/>
  <c r="F385"/>
  <c r="E385"/>
  <c r="G385" s="1"/>
  <c r="F384"/>
  <c r="G384" s="1"/>
  <c r="E384"/>
  <c r="F383"/>
  <c r="E383"/>
  <c r="G383" s="1"/>
  <c r="AT382"/>
  <c r="AS382"/>
  <c r="AQ382"/>
  <c r="AP382"/>
  <c r="AO382"/>
  <c r="AN382"/>
  <c r="AL382"/>
  <c r="AK382"/>
  <c r="AJ382"/>
  <c r="AI382"/>
  <c r="AH382"/>
  <c r="AG382"/>
  <c r="AF382"/>
  <c r="AD382"/>
  <c r="AC382"/>
  <c r="AA382"/>
  <c r="Z382"/>
  <c r="X382"/>
  <c r="W382"/>
  <c r="U382"/>
  <c r="T382"/>
  <c r="R382"/>
  <c r="Q382"/>
  <c r="O382"/>
  <c r="N382"/>
  <c r="L382"/>
  <c r="K382"/>
  <c r="I382"/>
  <c r="F382" s="1"/>
  <c r="G382" s="1"/>
  <c r="H382"/>
  <c r="E382"/>
  <c r="F381"/>
  <c r="G381" s="1"/>
  <c r="E381"/>
  <c r="F380"/>
  <c r="E380"/>
  <c r="G380" s="1"/>
  <c r="F379"/>
  <c r="G379" s="1"/>
  <c r="E379"/>
  <c r="F378"/>
  <c r="E378"/>
  <c r="G378" s="1"/>
  <c r="AT377"/>
  <c r="AS377"/>
  <c r="AQ377"/>
  <c r="AP377"/>
  <c r="AO377"/>
  <c r="AN377"/>
  <c r="AL377"/>
  <c r="AK377"/>
  <c r="AJ377"/>
  <c r="AI377"/>
  <c r="AH377"/>
  <c r="AG377"/>
  <c r="AF377"/>
  <c r="AD377"/>
  <c r="AC377"/>
  <c r="AA377"/>
  <c r="Z377"/>
  <c r="X377"/>
  <c r="W377"/>
  <c r="U377"/>
  <c r="T377"/>
  <c r="R377"/>
  <c r="Q377"/>
  <c r="O377"/>
  <c r="N377"/>
  <c r="L377"/>
  <c r="K377"/>
  <c r="I377"/>
  <c r="F377" s="1"/>
  <c r="G377" s="1"/>
  <c r="H377"/>
  <c r="E377"/>
  <c r="F376"/>
  <c r="G376" s="1"/>
  <c r="E376"/>
  <c r="F375"/>
  <c r="E375"/>
  <c r="G375" s="1"/>
  <c r="F374"/>
  <c r="G374" s="1"/>
  <c r="E374"/>
  <c r="F373"/>
  <c r="E373"/>
  <c r="G373" s="1"/>
  <c r="AT372"/>
  <c r="AS372"/>
  <c r="AQ372"/>
  <c r="AP372"/>
  <c r="AO372"/>
  <c r="AN372"/>
  <c r="AL372"/>
  <c r="AK372"/>
  <c r="AJ372"/>
  <c r="AI372"/>
  <c r="AH372"/>
  <c r="AG372"/>
  <c r="AF372"/>
  <c r="AD372"/>
  <c r="AC372"/>
  <c r="AA372"/>
  <c r="Z372"/>
  <c r="X372"/>
  <c r="W372"/>
  <c r="U372"/>
  <c r="T372"/>
  <c r="R372"/>
  <c r="Q372"/>
  <c r="O372"/>
  <c r="N372"/>
  <c r="L372"/>
  <c r="K372"/>
  <c r="I372"/>
  <c r="F372" s="1"/>
  <c r="G372" s="1"/>
  <c r="H372"/>
  <c r="E372"/>
  <c r="F371"/>
  <c r="G371" s="1"/>
  <c r="E371"/>
  <c r="F370"/>
  <c r="E370"/>
  <c r="G370" s="1"/>
  <c r="F369"/>
  <c r="G369" s="1"/>
  <c r="E369"/>
  <c r="F368"/>
  <c r="E368"/>
  <c r="G368" s="1"/>
  <c r="AT367"/>
  <c r="AS367"/>
  <c r="AQ367"/>
  <c r="AP367"/>
  <c r="AO367"/>
  <c r="AN367"/>
  <c r="AL367"/>
  <c r="AK367"/>
  <c r="AJ367"/>
  <c r="AI367"/>
  <c r="AH367"/>
  <c r="AG367"/>
  <c r="AF367"/>
  <c r="AD367"/>
  <c r="AC367"/>
  <c r="AA367"/>
  <c r="Z367"/>
  <c r="X367"/>
  <c r="W367"/>
  <c r="U367"/>
  <c r="T367"/>
  <c r="R367"/>
  <c r="Q367"/>
  <c r="O367"/>
  <c r="N367"/>
  <c r="L367"/>
  <c r="K367"/>
  <c r="I367"/>
  <c r="F367" s="1"/>
  <c r="G367" s="1"/>
  <c r="H367"/>
  <c r="E367"/>
  <c r="F366"/>
  <c r="G366" s="1"/>
  <c r="E366"/>
  <c r="F365"/>
  <c r="E365"/>
  <c r="G365" s="1"/>
  <c r="F364"/>
  <c r="G364" s="1"/>
  <c r="E364"/>
  <c r="F363"/>
  <c r="E363"/>
  <c r="G363" s="1"/>
  <c r="AT362"/>
  <c r="AS362"/>
  <c r="AQ362"/>
  <c r="AP362"/>
  <c r="AO362"/>
  <c r="AN362"/>
  <c r="AL362"/>
  <c r="AK362"/>
  <c r="AJ362"/>
  <c r="AI362"/>
  <c r="AH362"/>
  <c r="AG362"/>
  <c r="AF362"/>
  <c r="AD362"/>
  <c r="AC362"/>
  <c r="AA362"/>
  <c r="Z362"/>
  <c r="X362"/>
  <c r="W362"/>
  <c r="U362"/>
  <c r="T362"/>
  <c r="R362"/>
  <c r="Q362"/>
  <c r="O362"/>
  <c r="N362"/>
  <c r="L362"/>
  <c r="K362"/>
  <c r="I362"/>
  <c r="F362" s="1"/>
  <c r="G362" s="1"/>
  <c r="H362"/>
  <c r="E362"/>
  <c r="AU361"/>
  <c r="AT361"/>
  <c r="AS361"/>
  <c r="AR361"/>
  <c r="AQ361"/>
  <c r="AP361"/>
  <c r="AO361"/>
  <c r="AN361"/>
  <c r="AM361"/>
  <c r="AL361"/>
  <c r="AK361"/>
  <c r="AJ361"/>
  <c r="AI361"/>
  <c r="AH361"/>
  <c r="AG361"/>
  <c r="AF361"/>
  <c r="AE361"/>
  <c r="AD361"/>
  <c r="AC361"/>
  <c r="AB361"/>
  <c r="AA361"/>
  <c r="Z361"/>
  <c r="Y361"/>
  <c r="X361"/>
  <c r="W361"/>
  <c r="V361"/>
  <c r="U361"/>
  <c r="T361"/>
  <c r="S361"/>
  <c r="R361"/>
  <c r="Q361"/>
  <c r="P361"/>
  <c r="O361"/>
  <c r="N361"/>
  <c r="M361"/>
  <c r="L361"/>
  <c r="K361"/>
  <c r="J361"/>
  <c r="I361"/>
  <c r="H361"/>
  <c r="E361" s="1"/>
  <c r="F361"/>
  <c r="AU360"/>
  <c r="AT360"/>
  <c r="AS360"/>
  <c r="AR360"/>
  <c r="AQ360"/>
  <c r="AP360"/>
  <c r="AO360"/>
  <c r="AN360"/>
  <c r="AM360"/>
  <c r="AL360"/>
  <c r="AK360"/>
  <c r="AJ360"/>
  <c r="AI360"/>
  <c r="AH360"/>
  <c r="AG360"/>
  <c r="AF360"/>
  <c r="AE360"/>
  <c r="AD360"/>
  <c r="AC360"/>
  <c r="AB360"/>
  <c r="AA360"/>
  <c r="Z360"/>
  <c r="Y360"/>
  <c r="X360"/>
  <c r="W360"/>
  <c r="V360"/>
  <c r="U360"/>
  <c r="T360"/>
  <c r="S360"/>
  <c r="R360"/>
  <c r="Q360"/>
  <c r="P360"/>
  <c r="O360"/>
  <c r="N360"/>
  <c r="M360"/>
  <c r="L360"/>
  <c r="K360"/>
  <c r="J360"/>
  <c r="I360"/>
  <c r="F360" s="1"/>
  <c r="G360" s="1"/>
  <c r="H360"/>
  <c r="E360"/>
  <c r="AU359"/>
  <c r="AT359"/>
  <c r="AS359"/>
  <c r="AR359"/>
  <c r="AQ359"/>
  <c r="AP359"/>
  <c r="AO359"/>
  <c r="AN359"/>
  <c r="AM359"/>
  <c r="AL359"/>
  <c r="AK359"/>
  <c r="AJ359"/>
  <c r="AI359"/>
  <c r="AH359"/>
  <c r="AG359"/>
  <c r="AF359"/>
  <c r="AE359"/>
  <c r="AD359"/>
  <c r="AC359"/>
  <c r="AB359"/>
  <c r="AA359"/>
  <c r="Z359"/>
  <c r="Y359"/>
  <c r="X359"/>
  <c r="W359"/>
  <c r="V359"/>
  <c r="U359"/>
  <c r="T359"/>
  <c r="S359"/>
  <c r="R359"/>
  <c r="Q359"/>
  <c r="P359"/>
  <c r="O359"/>
  <c r="N359"/>
  <c r="M359"/>
  <c r="L359"/>
  <c r="K359"/>
  <c r="J359"/>
  <c r="I359"/>
  <c r="H359"/>
  <c r="E359" s="1"/>
  <c r="F359"/>
  <c r="AU358"/>
  <c r="AT358"/>
  <c r="AS358"/>
  <c r="AR358"/>
  <c r="AQ358"/>
  <c r="AQ357" s="1"/>
  <c r="AP358"/>
  <c r="AO358"/>
  <c r="AO357" s="1"/>
  <c r="AN358"/>
  <c r="AM358"/>
  <c r="AL358"/>
  <c r="AK358"/>
  <c r="AJ358"/>
  <c r="AI358"/>
  <c r="AH358"/>
  <c r="AG358"/>
  <c r="AF358"/>
  <c r="AE358"/>
  <c r="AD358"/>
  <c r="AC358"/>
  <c r="AC357" s="1"/>
  <c r="AB358"/>
  <c r="AA358"/>
  <c r="Z358"/>
  <c r="Y358"/>
  <c r="X358"/>
  <c r="W358"/>
  <c r="W357" s="1"/>
  <c r="V358"/>
  <c r="U358"/>
  <c r="T358"/>
  <c r="S358"/>
  <c r="R358"/>
  <c r="Q358"/>
  <c r="Q357" s="1"/>
  <c r="P358"/>
  <c r="O358"/>
  <c r="N358"/>
  <c r="M358"/>
  <c r="L358"/>
  <c r="K358"/>
  <c r="K357" s="1"/>
  <c r="E357" s="1"/>
  <c r="J358"/>
  <c r="I358"/>
  <c r="F358" s="1"/>
  <c r="G358" s="1"/>
  <c r="H358"/>
  <c r="E358"/>
  <c r="AT357"/>
  <c r="AS357"/>
  <c r="AP357"/>
  <c r="AN357"/>
  <c r="AL357"/>
  <c r="AK357"/>
  <c r="AJ357"/>
  <c r="AI357"/>
  <c r="AH357"/>
  <c r="AG357"/>
  <c r="AF357"/>
  <c r="AD357"/>
  <c r="AA357"/>
  <c r="Z357"/>
  <c r="X357"/>
  <c r="U357"/>
  <c r="T357"/>
  <c r="R357"/>
  <c r="O357"/>
  <c r="N357"/>
  <c r="L357"/>
  <c r="I357"/>
  <c r="F357" s="1"/>
  <c r="G357" s="1"/>
  <c r="H357"/>
  <c r="AU351"/>
  <c r="AT351"/>
  <c r="AS351"/>
  <c r="AR351"/>
  <c r="AQ351"/>
  <c r="AP351"/>
  <c r="AO351"/>
  <c r="AN351"/>
  <c r="AM351"/>
  <c r="AL351"/>
  <c r="AK351"/>
  <c r="AJ351"/>
  <c r="AI351"/>
  <c r="AH351"/>
  <c r="AG351"/>
  <c r="AF351"/>
  <c r="AE351"/>
  <c r="AD351"/>
  <c r="AC351"/>
  <c r="AB351"/>
  <c r="AA351"/>
  <c r="Z351"/>
  <c r="Y351"/>
  <c r="X351"/>
  <c r="W351"/>
  <c r="V351"/>
  <c r="U351"/>
  <c r="T351"/>
  <c r="S351"/>
  <c r="R351"/>
  <c r="Q351"/>
  <c r="P351"/>
  <c r="O351"/>
  <c r="N351"/>
  <c r="M351"/>
  <c r="L351"/>
  <c r="K351"/>
  <c r="J351"/>
  <c r="I351"/>
  <c r="F351" s="1"/>
  <c r="G351" s="1"/>
  <c r="H351"/>
  <c r="E351"/>
  <c r="AU350"/>
  <c r="AT350"/>
  <c r="AS350"/>
  <c r="AR350"/>
  <c r="AQ350"/>
  <c r="AP350"/>
  <c r="AO350"/>
  <c r="AM350"/>
  <c r="AL350"/>
  <c r="AK350"/>
  <c r="AJ350"/>
  <c r="AI350"/>
  <c r="AH350"/>
  <c r="AG350"/>
  <c r="AF350"/>
  <c r="AE350"/>
  <c r="AD350"/>
  <c r="AC350"/>
  <c r="AB350"/>
  <c r="AA350"/>
  <c r="Z350"/>
  <c r="Y350"/>
  <c r="X350"/>
  <c r="W350"/>
  <c r="V350"/>
  <c r="U350"/>
  <c r="T350"/>
  <c r="S350"/>
  <c r="R350"/>
  <c r="Q350"/>
  <c r="O350"/>
  <c r="N350"/>
  <c r="M350"/>
  <c r="L350"/>
  <c r="K350"/>
  <c r="J350"/>
  <c r="I350"/>
  <c r="H350"/>
  <c r="F350"/>
  <c r="AU349"/>
  <c r="AT349"/>
  <c r="AS349"/>
  <c r="AR349"/>
  <c r="AQ349"/>
  <c r="AP349"/>
  <c r="AO349"/>
  <c r="AN349"/>
  <c r="E349" s="1"/>
  <c r="AM349"/>
  <c r="AL349"/>
  <c r="AK349"/>
  <c r="AJ349"/>
  <c r="AI349"/>
  <c r="AH349"/>
  <c r="AG349"/>
  <c r="AF349"/>
  <c r="AE349"/>
  <c r="AD349"/>
  <c r="AC349"/>
  <c r="AB349"/>
  <c r="AA349"/>
  <c r="Z349"/>
  <c r="Y349"/>
  <c r="X349"/>
  <c r="W349"/>
  <c r="V349"/>
  <c r="U349"/>
  <c r="T349"/>
  <c r="S349"/>
  <c r="R349"/>
  <c r="Q349"/>
  <c r="P349"/>
  <c r="O349"/>
  <c r="N349"/>
  <c r="M349"/>
  <c r="L349"/>
  <c r="K349"/>
  <c r="J349"/>
  <c r="I349"/>
  <c r="F349" s="1"/>
  <c r="H349"/>
  <c r="AU348"/>
  <c r="AT348"/>
  <c r="AS348"/>
  <c r="AR348"/>
  <c r="AQ348"/>
  <c r="AP348"/>
  <c r="AO348"/>
  <c r="AN348"/>
  <c r="AM348"/>
  <c r="AL348"/>
  <c r="AK348"/>
  <c r="AJ348"/>
  <c r="AI348"/>
  <c r="AH348"/>
  <c r="AG348"/>
  <c r="AF348"/>
  <c r="AE348"/>
  <c r="AD348"/>
  <c r="AC348"/>
  <c r="AB348"/>
  <c r="AA348"/>
  <c r="Z348"/>
  <c r="Y348"/>
  <c r="X348"/>
  <c r="W348"/>
  <c r="V348"/>
  <c r="U348"/>
  <c r="T348"/>
  <c r="S348"/>
  <c r="R348"/>
  <c r="Q348"/>
  <c r="P348"/>
  <c r="O348"/>
  <c r="N348"/>
  <c r="M348"/>
  <c r="L348"/>
  <c r="K348"/>
  <c r="J348"/>
  <c r="I348"/>
  <c r="H348"/>
  <c r="E348" s="1"/>
  <c r="F348"/>
  <c r="AU347"/>
  <c r="AT347"/>
  <c r="AS347"/>
  <c r="AR347"/>
  <c r="AQ347"/>
  <c r="AP347"/>
  <c r="AO347"/>
  <c r="AM347"/>
  <c r="AL347"/>
  <c r="AK347"/>
  <c r="AJ347"/>
  <c r="AI347"/>
  <c r="AH347"/>
  <c r="AG347"/>
  <c r="AF347"/>
  <c r="AE347"/>
  <c r="AD347"/>
  <c r="AC347"/>
  <c r="AB347"/>
  <c r="AA347"/>
  <c r="Z347"/>
  <c r="Y347"/>
  <c r="X347"/>
  <c r="W347"/>
  <c r="V347"/>
  <c r="U347"/>
  <c r="T347"/>
  <c r="S347"/>
  <c r="R347"/>
  <c r="Q347"/>
  <c r="O347"/>
  <c r="N347"/>
  <c r="M347"/>
  <c r="L347"/>
  <c r="K347"/>
  <c r="J347"/>
  <c r="I347"/>
  <c r="F347" s="1"/>
  <c r="H347"/>
  <c r="F346"/>
  <c r="G346" s="1"/>
  <c r="E346"/>
  <c r="F345"/>
  <c r="E345"/>
  <c r="G345" s="1"/>
  <c r="F344"/>
  <c r="E344"/>
  <c r="F343"/>
  <c r="E343"/>
  <c r="G343" s="1"/>
  <c r="AT342"/>
  <c r="AS342"/>
  <c r="AQ342"/>
  <c r="AP342"/>
  <c r="AO342"/>
  <c r="AN342"/>
  <c r="AL342"/>
  <c r="AK342"/>
  <c r="AJ342"/>
  <c r="AI342"/>
  <c r="AH342"/>
  <c r="AG342"/>
  <c r="AF342"/>
  <c r="AD342"/>
  <c r="AC342"/>
  <c r="AA342"/>
  <c r="Z342"/>
  <c r="X342"/>
  <c r="W342"/>
  <c r="U342"/>
  <c r="T342"/>
  <c r="R342"/>
  <c r="Q342"/>
  <c r="O342"/>
  <c r="N342"/>
  <c r="L342"/>
  <c r="K342"/>
  <c r="I342"/>
  <c r="F342" s="1"/>
  <c r="H342"/>
  <c r="E342"/>
  <c r="F341"/>
  <c r="G341" s="1"/>
  <c r="E341"/>
  <c r="F340"/>
  <c r="E340"/>
  <c r="G340" s="1"/>
  <c r="F339"/>
  <c r="G339" s="1"/>
  <c r="E339"/>
  <c r="F338"/>
  <c r="E338"/>
  <c r="G338" s="1"/>
  <c r="AT337"/>
  <c r="AS337"/>
  <c r="AQ337"/>
  <c r="AP337"/>
  <c r="AO337"/>
  <c r="AN337"/>
  <c r="AL337"/>
  <c r="AK337"/>
  <c r="AJ337"/>
  <c r="AI337"/>
  <c r="AH337"/>
  <c r="AG337"/>
  <c r="AF337"/>
  <c r="AD337"/>
  <c r="AC337"/>
  <c r="AA337"/>
  <c r="Z337"/>
  <c r="X337"/>
  <c r="W337"/>
  <c r="U337"/>
  <c r="T337"/>
  <c r="R337"/>
  <c r="Q337"/>
  <c r="O337"/>
  <c r="N337"/>
  <c r="L337"/>
  <c r="K337"/>
  <c r="I337"/>
  <c r="F337" s="1"/>
  <c r="G337" s="1"/>
  <c r="H337"/>
  <c r="E337"/>
  <c r="F336"/>
  <c r="G336" s="1"/>
  <c r="E336"/>
  <c r="F335"/>
  <c r="E335"/>
  <c r="G335" s="1"/>
  <c r="F334"/>
  <c r="G334" s="1"/>
  <c r="E334"/>
  <c r="F333"/>
  <c r="E333"/>
  <c r="G333" s="1"/>
  <c r="AT332"/>
  <c r="AS332"/>
  <c r="AQ332"/>
  <c r="AP332"/>
  <c r="AO332"/>
  <c r="AN332"/>
  <c r="AL332"/>
  <c r="AK332"/>
  <c r="AJ332"/>
  <c r="AI332"/>
  <c r="AH332"/>
  <c r="AG332"/>
  <c r="AF332"/>
  <c r="AD332"/>
  <c r="AC332"/>
  <c r="AA332"/>
  <c r="Z332"/>
  <c r="X332"/>
  <c r="W332"/>
  <c r="U332"/>
  <c r="T332"/>
  <c r="R332"/>
  <c r="Q332"/>
  <c r="O332"/>
  <c r="N332"/>
  <c r="L332"/>
  <c r="K332"/>
  <c r="I332"/>
  <c r="F332" s="1"/>
  <c r="G332" s="1"/>
  <c r="H332"/>
  <c r="E332"/>
  <c r="F331"/>
  <c r="G331" s="1"/>
  <c r="E331"/>
  <c r="F330"/>
  <c r="E330"/>
  <c r="G330" s="1"/>
  <c r="F329"/>
  <c r="G329" s="1"/>
  <c r="E329"/>
  <c r="F328"/>
  <c r="E328"/>
  <c r="G328" s="1"/>
  <c r="AT327"/>
  <c r="AS327"/>
  <c r="AQ327"/>
  <c r="AP327"/>
  <c r="AO327"/>
  <c r="AN327"/>
  <c r="AL327"/>
  <c r="AK327"/>
  <c r="AJ327"/>
  <c r="AI327"/>
  <c r="AH327"/>
  <c r="AG327"/>
  <c r="AF327"/>
  <c r="AD327"/>
  <c r="AC327"/>
  <c r="AA327"/>
  <c r="Z327"/>
  <c r="X327"/>
  <c r="W327"/>
  <c r="U327"/>
  <c r="T327"/>
  <c r="R327"/>
  <c r="Q327"/>
  <c r="O327"/>
  <c r="N327"/>
  <c r="L327"/>
  <c r="K327"/>
  <c r="I327"/>
  <c r="F327" s="1"/>
  <c r="G327" s="1"/>
  <c r="H327"/>
  <c r="E327"/>
  <c r="F326"/>
  <c r="G326" s="1"/>
  <c r="E326"/>
  <c r="F325"/>
  <c r="G325" s="1"/>
  <c r="E325"/>
  <c r="F324"/>
  <c r="G324" s="1"/>
  <c r="E324"/>
  <c r="F323"/>
  <c r="G323" s="1"/>
  <c r="E323"/>
  <c r="AT322"/>
  <c r="AS322"/>
  <c r="AQ322"/>
  <c r="AP322"/>
  <c r="AO322"/>
  <c r="AN322"/>
  <c r="AL322"/>
  <c r="AK322"/>
  <c r="AJ322"/>
  <c r="AI322"/>
  <c r="AH322"/>
  <c r="AG322"/>
  <c r="AF322"/>
  <c r="AD322"/>
  <c r="AC322"/>
  <c r="AA322"/>
  <c r="Z322"/>
  <c r="X322"/>
  <c r="W322"/>
  <c r="U322"/>
  <c r="T322"/>
  <c r="R322"/>
  <c r="Q322"/>
  <c r="O322"/>
  <c r="N322"/>
  <c r="L322"/>
  <c r="K322"/>
  <c r="I322"/>
  <c r="F322" s="1"/>
  <c r="G322" s="1"/>
  <c r="H322"/>
  <c r="E322"/>
  <c r="F321"/>
  <c r="G321" s="1"/>
  <c r="E321"/>
  <c r="F320"/>
  <c r="G320" s="1"/>
  <c r="E320"/>
  <c r="F319"/>
  <c r="G319" s="1"/>
  <c r="E319"/>
  <c r="F318"/>
  <c r="G318" s="1"/>
  <c r="E318"/>
  <c r="AT317"/>
  <c r="AS317"/>
  <c r="AQ317"/>
  <c r="AP317"/>
  <c r="AO317"/>
  <c r="AN317"/>
  <c r="AL317"/>
  <c r="AK317"/>
  <c r="AJ317"/>
  <c r="AI317"/>
  <c r="AH317"/>
  <c r="AG317"/>
  <c r="AF317"/>
  <c r="AD317"/>
  <c r="AC317"/>
  <c r="AA317"/>
  <c r="Z317"/>
  <c r="X317"/>
  <c r="W317"/>
  <c r="U317"/>
  <c r="T317"/>
  <c r="R317"/>
  <c r="Q317"/>
  <c r="O317"/>
  <c r="N317"/>
  <c r="L317"/>
  <c r="K317"/>
  <c r="I317"/>
  <c r="F317" s="1"/>
  <c r="G317" s="1"/>
  <c r="H317"/>
  <c r="E317"/>
  <c r="F316"/>
  <c r="G316" s="1"/>
  <c r="E316"/>
  <c r="F315"/>
  <c r="G315" s="1"/>
  <c r="E315"/>
  <c r="F314"/>
  <c r="E314"/>
  <c r="G314" s="1"/>
  <c r="F313"/>
  <c r="G313" s="1"/>
  <c r="E313"/>
  <c r="AT312"/>
  <c r="AS312"/>
  <c r="AQ312"/>
  <c r="AP312"/>
  <c r="AO312"/>
  <c r="AN312"/>
  <c r="AL312"/>
  <c r="AK312"/>
  <c r="AJ312"/>
  <c r="AI312"/>
  <c r="AH312"/>
  <c r="AG312"/>
  <c r="AF312"/>
  <c r="AD312"/>
  <c r="AC312"/>
  <c r="AA312"/>
  <c r="Z312"/>
  <c r="X312"/>
  <c r="W312"/>
  <c r="U312"/>
  <c r="T312"/>
  <c r="R312"/>
  <c r="Q312"/>
  <c r="O312"/>
  <c r="N312"/>
  <c r="L312"/>
  <c r="K312"/>
  <c r="I312"/>
  <c r="H312"/>
  <c r="E312" s="1"/>
  <c r="F312"/>
  <c r="F311"/>
  <c r="E311"/>
  <c r="G311" s="1"/>
  <c r="F310"/>
  <c r="G310" s="1"/>
  <c r="E310"/>
  <c r="F309"/>
  <c r="E309"/>
  <c r="G309" s="1"/>
  <c r="F308"/>
  <c r="G308" s="1"/>
  <c r="E308"/>
  <c r="AT307"/>
  <c r="AS307"/>
  <c r="AQ307"/>
  <c r="AP307"/>
  <c r="AO307"/>
  <c r="AN307"/>
  <c r="AL307"/>
  <c r="AK307"/>
  <c r="AJ307"/>
  <c r="AI307"/>
  <c r="AH307"/>
  <c r="AG307"/>
  <c r="AF307"/>
  <c r="AD307"/>
  <c r="AC307"/>
  <c r="AA307"/>
  <c r="Z307"/>
  <c r="X307"/>
  <c r="W307"/>
  <c r="U307"/>
  <c r="T307"/>
  <c r="R307"/>
  <c r="Q307"/>
  <c r="O307"/>
  <c r="N307"/>
  <c r="L307"/>
  <c r="K307"/>
  <c r="I307"/>
  <c r="H307"/>
  <c r="E307" s="1"/>
  <c r="F307"/>
  <c r="F306"/>
  <c r="E306"/>
  <c r="G306" s="1"/>
  <c r="F305"/>
  <c r="G305" s="1"/>
  <c r="E305"/>
  <c r="F304"/>
  <c r="E304"/>
  <c r="G304" s="1"/>
  <c r="F303"/>
  <c r="G303" s="1"/>
  <c r="E303"/>
  <c r="AT302"/>
  <c r="AS302"/>
  <c r="AQ302"/>
  <c r="AP302"/>
  <c r="AO302"/>
  <c r="AN302"/>
  <c r="AL302"/>
  <c r="AK302"/>
  <c r="AJ302"/>
  <c r="AI302"/>
  <c r="AH302"/>
  <c r="AG302"/>
  <c r="AF302"/>
  <c r="AD302"/>
  <c r="AC302"/>
  <c r="AA302"/>
  <c r="Z302"/>
  <c r="X302"/>
  <c r="W302"/>
  <c r="U302"/>
  <c r="T302"/>
  <c r="R302"/>
  <c r="Q302"/>
  <c r="O302"/>
  <c r="N302"/>
  <c r="L302"/>
  <c r="K302"/>
  <c r="I302"/>
  <c r="H302"/>
  <c r="E302" s="1"/>
  <c r="F302"/>
  <c r="F301"/>
  <c r="E301"/>
  <c r="G301" s="1"/>
  <c r="P300"/>
  <c r="P350" s="1"/>
  <c r="F300"/>
  <c r="E300"/>
  <c r="G300" s="1"/>
  <c r="F299"/>
  <c r="G299" s="1"/>
  <c r="E299"/>
  <c r="F298"/>
  <c r="E298"/>
  <c r="G298" s="1"/>
  <c r="AT297"/>
  <c r="AS297"/>
  <c r="AQ297"/>
  <c r="AP297"/>
  <c r="AO297"/>
  <c r="AN297"/>
  <c r="AL297"/>
  <c r="AK297"/>
  <c r="AJ297"/>
  <c r="AI297"/>
  <c r="AH297"/>
  <c r="AG297"/>
  <c r="AF297"/>
  <c r="AD297"/>
  <c r="AC297"/>
  <c r="AA297"/>
  <c r="Z297"/>
  <c r="X297"/>
  <c r="W297"/>
  <c r="U297"/>
  <c r="T297"/>
  <c r="R297"/>
  <c r="Q297"/>
  <c r="O297"/>
  <c r="N297"/>
  <c r="P297" s="1"/>
  <c r="L297"/>
  <c r="K297"/>
  <c r="I297"/>
  <c r="H297"/>
  <c r="E297" s="1"/>
  <c r="F297"/>
  <c r="G297" s="1"/>
  <c r="F296"/>
  <c r="E296"/>
  <c r="G296" s="1"/>
  <c r="AN295"/>
  <c r="AN350" s="1"/>
  <c r="F295"/>
  <c r="E295"/>
  <c r="G295" s="1"/>
  <c r="F294"/>
  <c r="G294" s="1"/>
  <c r="E294"/>
  <c r="F293"/>
  <c r="E293"/>
  <c r="G293" s="1"/>
  <c r="AT292"/>
  <c r="AS292"/>
  <c r="AQ292"/>
  <c r="AP292"/>
  <c r="AO292"/>
  <c r="AN292"/>
  <c r="AL292"/>
  <c r="AK292"/>
  <c r="AJ292"/>
  <c r="AI292"/>
  <c r="AH292"/>
  <c r="AG292"/>
  <c r="AF292"/>
  <c r="AD292"/>
  <c r="AC292"/>
  <c r="AA292"/>
  <c r="Z292"/>
  <c r="X292"/>
  <c r="W292"/>
  <c r="U292"/>
  <c r="T292"/>
  <c r="R292"/>
  <c r="Q292"/>
  <c r="O292"/>
  <c r="N292"/>
  <c r="L292"/>
  <c r="K292"/>
  <c r="I292"/>
  <c r="F292" s="1"/>
  <c r="G292" s="1"/>
  <c r="H292"/>
  <c r="E292"/>
  <c r="AU291"/>
  <c r="AT291"/>
  <c r="AS291"/>
  <c r="AR291"/>
  <c r="AQ291"/>
  <c r="AP291"/>
  <c r="AO291"/>
  <c r="AN291"/>
  <c r="AM291"/>
  <c r="AL291"/>
  <c r="AK291"/>
  <c r="AJ291"/>
  <c r="AI291"/>
  <c r="AH291"/>
  <c r="AG291"/>
  <c r="AF291"/>
  <c r="AE291"/>
  <c r="AD291"/>
  <c r="AC291"/>
  <c r="AB291"/>
  <c r="AA291"/>
  <c r="Z291"/>
  <c r="Y291"/>
  <c r="X291"/>
  <c r="W291"/>
  <c r="V291"/>
  <c r="U291"/>
  <c r="T291"/>
  <c r="S291"/>
  <c r="R291"/>
  <c r="Q291"/>
  <c r="P291"/>
  <c r="O291"/>
  <c r="N291"/>
  <c r="M291"/>
  <c r="L291"/>
  <c r="K291"/>
  <c r="J291"/>
  <c r="I291"/>
  <c r="H291"/>
  <c r="E291" s="1"/>
  <c r="F291"/>
  <c r="G291" s="1"/>
  <c r="AU290"/>
  <c r="AT290"/>
  <c r="AS290"/>
  <c r="AR290"/>
  <c r="AQ290"/>
  <c r="AP290"/>
  <c r="AO290"/>
  <c r="AM290"/>
  <c r="AL290"/>
  <c r="AK290"/>
  <c r="AJ290"/>
  <c r="AI290"/>
  <c r="AH290"/>
  <c r="AG290"/>
  <c r="AF290"/>
  <c r="AE290"/>
  <c r="AD290"/>
  <c r="AC290"/>
  <c r="AB290"/>
  <c r="AA290"/>
  <c r="Z290"/>
  <c r="Y290"/>
  <c r="X290"/>
  <c r="W290"/>
  <c r="V290"/>
  <c r="U290"/>
  <c r="T290"/>
  <c r="S290"/>
  <c r="R290"/>
  <c r="Q290"/>
  <c r="O290"/>
  <c r="P290" s="1"/>
  <c r="N290"/>
  <c r="M290"/>
  <c r="L290"/>
  <c r="K290"/>
  <c r="J290"/>
  <c r="I290"/>
  <c r="F290" s="1"/>
  <c r="H290"/>
  <c r="AU289"/>
  <c r="AT289"/>
  <c r="AS289"/>
  <c r="AR289"/>
  <c r="AQ289"/>
  <c r="AP289"/>
  <c r="AO289"/>
  <c r="AM289"/>
  <c r="AL289"/>
  <c r="AK289"/>
  <c r="AJ289"/>
  <c r="AI289"/>
  <c r="AH289"/>
  <c r="AG289"/>
  <c r="AF289"/>
  <c r="AE289"/>
  <c r="AD289"/>
  <c r="AC289"/>
  <c r="AB289"/>
  <c r="AA289"/>
  <c r="Z289"/>
  <c r="Y289"/>
  <c r="X289"/>
  <c r="W289"/>
  <c r="V289"/>
  <c r="U289"/>
  <c r="T289"/>
  <c r="S289"/>
  <c r="R289"/>
  <c r="Q289"/>
  <c r="P289"/>
  <c r="O289"/>
  <c r="N289"/>
  <c r="M289"/>
  <c r="L289"/>
  <c r="K289"/>
  <c r="J289"/>
  <c r="I289"/>
  <c r="H289"/>
  <c r="F289"/>
  <c r="AU288"/>
  <c r="AT288"/>
  <c r="AS288"/>
  <c r="AR288"/>
  <c r="AQ288"/>
  <c r="AP288"/>
  <c r="AO288"/>
  <c r="AN288"/>
  <c r="AM288"/>
  <c r="AL288"/>
  <c r="AK288"/>
  <c r="AJ288"/>
  <c r="AI288"/>
  <c r="AH288"/>
  <c r="AG288"/>
  <c r="AF288"/>
  <c r="AE288"/>
  <c r="AD288"/>
  <c r="AC288"/>
  <c r="AB288"/>
  <c r="AA288"/>
  <c r="Z288"/>
  <c r="Y288"/>
  <c r="X288"/>
  <c r="W288"/>
  <c r="V288"/>
  <c r="U288"/>
  <c r="T288"/>
  <c r="S288"/>
  <c r="R288"/>
  <c r="Q288"/>
  <c r="P288"/>
  <c r="O288"/>
  <c r="N288"/>
  <c r="M288"/>
  <c r="L288"/>
  <c r="K288"/>
  <c r="J288"/>
  <c r="I288"/>
  <c r="F288" s="1"/>
  <c r="G288" s="1"/>
  <c r="H288"/>
  <c r="E288"/>
  <c r="AU287"/>
  <c r="AT287"/>
  <c r="AS287"/>
  <c r="AR287"/>
  <c r="AQ287"/>
  <c r="AP287"/>
  <c r="AO287"/>
  <c r="AM287"/>
  <c r="AL287"/>
  <c r="AK287"/>
  <c r="AJ287"/>
  <c r="AI287"/>
  <c r="AH287"/>
  <c r="AG287"/>
  <c r="AF287"/>
  <c r="AE287"/>
  <c r="AD287"/>
  <c r="AC287"/>
  <c r="AB287"/>
  <c r="AA287"/>
  <c r="Z287"/>
  <c r="Y287"/>
  <c r="X287"/>
  <c r="W287"/>
  <c r="V287"/>
  <c r="U287"/>
  <c r="T287"/>
  <c r="S287"/>
  <c r="R287"/>
  <c r="Q287"/>
  <c r="O287"/>
  <c r="N287"/>
  <c r="P287" s="1"/>
  <c r="M287"/>
  <c r="L287"/>
  <c r="K287"/>
  <c r="J287"/>
  <c r="I287"/>
  <c r="H287"/>
  <c r="F287"/>
  <c r="AU286"/>
  <c r="AT286"/>
  <c r="AS286"/>
  <c r="AR286"/>
  <c r="AQ286"/>
  <c r="AP286"/>
  <c r="AO286"/>
  <c r="AN286"/>
  <c r="AM286"/>
  <c r="AL286"/>
  <c r="AK286"/>
  <c r="AJ286"/>
  <c r="AI286"/>
  <c r="AH286"/>
  <c r="AG286"/>
  <c r="AF286"/>
  <c r="AE286"/>
  <c r="AD286"/>
  <c r="AC286"/>
  <c r="AB286"/>
  <c r="AA286"/>
  <c r="Z286"/>
  <c r="Y286"/>
  <c r="X286"/>
  <c r="W286"/>
  <c r="V286"/>
  <c r="U286"/>
  <c r="T286"/>
  <c r="S286"/>
  <c r="R286"/>
  <c r="Q286"/>
  <c r="P286"/>
  <c r="O286"/>
  <c r="N286"/>
  <c r="M286"/>
  <c r="L286"/>
  <c r="K286"/>
  <c r="J286"/>
  <c r="I286"/>
  <c r="F286" s="1"/>
  <c r="G286" s="1"/>
  <c r="H286"/>
  <c r="E286"/>
  <c r="AU285"/>
  <c r="AT285"/>
  <c r="AS285"/>
  <c r="AR285"/>
  <c r="AQ285"/>
  <c r="AP285"/>
  <c r="AO285"/>
  <c r="AN285"/>
  <c r="AM285"/>
  <c r="AL285"/>
  <c r="AK285"/>
  <c r="AJ285"/>
  <c r="AH285"/>
  <c r="AE285"/>
  <c r="AD285"/>
  <c r="AC285"/>
  <c r="AB285"/>
  <c r="AA285"/>
  <c r="Z285"/>
  <c r="Y285"/>
  <c r="X285"/>
  <c r="W285"/>
  <c r="V285"/>
  <c r="U285"/>
  <c r="T285"/>
  <c r="S285"/>
  <c r="R285"/>
  <c r="Q285"/>
  <c r="P285"/>
  <c r="O285"/>
  <c r="N285"/>
  <c r="M285"/>
  <c r="L285"/>
  <c r="K285"/>
  <c r="J285"/>
  <c r="I285"/>
  <c r="H285"/>
  <c r="AU284"/>
  <c r="AT284"/>
  <c r="AS284"/>
  <c r="AR284"/>
  <c r="AQ284"/>
  <c r="AP284"/>
  <c r="AO284"/>
  <c r="AN284"/>
  <c r="AM284"/>
  <c r="AL284"/>
  <c r="AK284"/>
  <c r="AJ284"/>
  <c r="AI284"/>
  <c r="AH284"/>
  <c r="AG284"/>
  <c r="AF284"/>
  <c r="AE284"/>
  <c r="AD284"/>
  <c r="AC284"/>
  <c r="AB284"/>
  <c r="AA284"/>
  <c r="Z284"/>
  <c r="Y284"/>
  <c r="X284"/>
  <c r="W284"/>
  <c r="V284"/>
  <c r="U284"/>
  <c r="T284"/>
  <c r="S284"/>
  <c r="R284"/>
  <c r="Q284"/>
  <c r="P284"/>
  <c r="O284"/>
  <c r="N284"/>
  <c r="M284"/>
  <c r="L284"/>
  <c r="K284"/>
  <c r="J284"/>
  <c r="I284"/>
  <c r="F284" s="1"/>
  <c r="G284" s="1"/>
  <c r="H284"/>
  <c r="E284"/>
  <c r="AU283"/>
  <c r="AT283"/>
  <c r="AT282" s="1"/>
  <c r="AT167" s="1"/>
  <c r="AS283"/>
  <c r="AR283"/>
  <c r="AR282" s="1"/>
  <c r="AR167" s="1"/>
  <c r="AQ283"/>
  <c r="AP283"/>
  <c r="AP282" s="1"/>
  <c r="AP167" s="1"/>
  <c r="AO283"/>
  <c r="AN283"/>
  <c r="AN282" s="1"/>
  <c r="AN167" s="1"/>
  <c r="AM283"/>
  <c r="AL283"/>
  <c r="AL282" s="1"/>
  <c r="AL167" s="1"/>
  <c r="AK283"/>
  <c r="AJ283"/>
  <c r="AJ282" s="1"/>
  <c r="AJ167" s="1"/>
  <c r="AI283"/>
  <c r="AH283"/>
  <c r="AH282" s="1"/>
  <c r="AH167" s="1"/>
  <c r="AG283"/>
  <c r="AF283"/>
  <c r="AE283"/>
  <c r="AD283"/>
  <c r="AD282" s="1"/>
  <c r="AD167" s="1"/>
  <c r="AC283"/>
  <c r="AB283"/>
  <c r="AB282" s="1"/>
  <c r="AB167" s="1"/>
  <c r="AA283"/>
  <c r="Z283"/>
  <c r="Z282" s="1"/>
  <c r="Z167" s="1"/>
  <c r="Y283"/>
  <c r="X283"/>
  <c r="X282" s="1"/>
  <c r="X167" s="1"/>
  <c r="W283"/>
  <c r="V283"/>
  <c r="V282" s="1"/>
  <c r="V167" s="1"/>
  <c r="U283"/>
  <c r="T283"/>
  <c r="T282" s="1"/>
  <c r="T167" s="1"/>
  <c r="S283"/>
  <c r="R283"/>
  <c r="R282" s="1"/>
  <c r="R167" s="1"/>
  <c r="Q283"/>
  <c r="P283"/>
  <c r="P282" s="1"/>
  <c r="P167" s="1"/>
  <c r="O283"/>
  <c r="N283"/>
  <c r="N282" s="1"/>
  <c r="N167" s="1"/>
  <c r="M283"/>
  <c r="L283"/>
  <c r="L282" s="1"/>
  <c r="L167" s="1"/>
  <c r="K283"/>
  <c r="J283"/>
  <c r="J282" s="1"/>
  <c r="J167" s="1"/>
  <c r="I283"/>
  <c r="H283"/>
  <c r="E283" s="1"/>
  <c r="F283"/>
  <c r="AU282"/>
  <c r="AS282"/>
  <c r="AQ282"/>
  <c r="AO282"/>
  <c r="AM282"/>
  <c r="AK282"/>
  <c r="AE282"/>
  <c r="AC282"/>
  <c r="AA282"/>
  <c r="Y282"/>
  <c r="W282"/>
  <c r="U282"/>
  <c r="S282"/>
  <c r="Q282"/>
  <c r="O282"/>
  <c r="M282"/>
  <c r="K282"/>
  <c r="I282"/>
  <c r="F281"/>
  <c r="G281" s="1"/>
  <c r="E281"/>
  <c r="F280"/>
  <c r="E280"/>
  <c r="G280" s="1"/>
  <c r="F279"/>
  <c r="G279" s="1"/>
  <c r="E279"/>
  <c r="F278"/>
  <c r="E278"/>
  <c r="G278" s="1"/>
  <c r="AU277"/>
  <c r="AT277"/>
  <c r="AS277"/>
  <c r="AR277"/>
  <c r="AQ277"/>
  <c r="AP277"/>
  <c r="AO277"/>
  <c r="AN277"/>
  <c r="AM277"/>
  <c r="AL277"/>
  <c r="AK277"/>
  <c r="AJ277"/>
  <c r="AI277"/>
  <c r="AH277"/>
  <c r="AG277"/>
  <c r="AF277"/>
  <c r="AE277"/>
  <c r="AD277"/>
  <c r="AC277"/>
  <c r="AB277"/>
  <c r="AA277"/>
  <c r="Z277"/>
  <c r="Y277"/>
  <c r="X277"/>
  <c r="W277"/>
  <c r="V277"/>
  <c r="U277"/>
  <c r="T277"/>
  <c r="S277"/>
  <c r="R277"/>
  <c r="Q277"/>
  <c r="P277"/>
  <c r="O277"/>
  <c r="N277"/>
  <c r="M277"/>
  <c r="L277"/>
  <c r="K277"/>
  <c r="J277"/>
  <c r="I277"/>
  <c r="H277"/>
  <c r="E277" s="1"/>
  <c r="F277"/>
  <c r="G277" s="1"/>
  <c r="F276"/>
  <c r="E276"/>
  <c r="G276" s="1"/>
  <c r="F275"/>
  <c r="G275" s="1"/>
  <c r="E275"/>
  <c r="F274"/>
  <c r="E274"/>
  <c r="G274" s="1"/>
  <c r="F273"/>
  <c r="G273" s="1"/>
  <c r="E273"/>
  <c r="AU272"/>
  <c r="AT272"/>
  <c r="AS272"/>
  <c r="AR272"/>
  <c r="AQ272"/>
  <c r="AP272"/>
  <c r="AO272"/>
  <c r="AN272"/>
  <c r="AM272"/>
  <c r="AL272"/>
  <c r="AK272"/>
  <c r="AJ272"/>
  <c r="AI272"/>
  <c r="AH272"/>
  <c r="AG272"/>
  <c r="AF272"/>
  <c r="AE272"/>
  <c r="AD272"/>
  <c r="AC272"/>
  <c r="AB272"/>
  <c r="AA272"/>
  <c r="Z272"/>
  <c r="Y272"/>
  <c r="X272"/>
  <c r="W272"/>
  <c r="V272"/>
  <c r="U272"/>
  <c r="T272"/>
  <c r="S272"/>
  <c r="R272"/>
  <c r="Q272"/>
  <c r="P272"/>
  <c r="O272"/>
  <c r="N272"/>
  <c r="M272"/>
  <c r="L272"/>
  <c r="K272"/>
  <c r="J272"/>
  <c r="I272"/>
  <c r="F272" s="1"/>
  <c r="G272" s="1"/>
  <c r="H272"/>
  <c r="E272"/>
  <c r="F271"/>
  <c r="G271" s="1"/>
  <c r="E271"/>
  <c r="F270"/>
  <c r="E270"/>
  <c r="G270" s="1"/>
  <c r="F269"/>
  <c r="G269" s="1"/>
  <c r="E269"/>
  <c r="F268"/>
  <c r="E268"/>
  <c r="G268" s="1"/>
  <c r="AU267"/>
  <c r="AT267"/>
  <c r="AS267"/>
  <c r="AR267"/>
  <c r="AQ267"/>
  <c r="AP267"/>
  <c r="AO267"/>
  <c r="AN267"/>
  <c r="AM267"/>
  <c r="AL267"/>
  <c r="AK267"/>
  <c r="AJ267"/>
  <c r="AI267"/>
  <c r="AH267"/>
  <c r="AG267"/>
  <c r="AF267"/>
  <c r="AE267"/>
  <c r="AD267"/>
  <c r="AC267"/>
  <c r="AB267"/>
  <c r="AA267"/>
  <c r="Z267"/>
  <c r="Y267"/>
  <c r="X267"/>
  <c r="W267"/>
  <c r="V267"/>
  <c r="U267"/>
  <c r="T267"/>
  <c r="S267"/>
  <c r="R267"/>
  <c r="Q267"/>
  <c r="P267"/>
  <c r="O267"/>
  <c r="N267"/>
  <c r="M267"/>
  <c r="L267"/>
  <c r="K267"/>
  <c r="J267"/>
  <c r="I267"/>
  <c r="H267"/>
  <c r="E267" s="1"/>
  <c r="F267"/>
  <c r="G267" s="1"/>
  <c r="F266"/>
  <c r="E266"/>
  <c r="G266" s="1"/>
  <c r="F265"/>
  <c r="G265" s="1"/>
  <c r="E265"/>
  <c r="F264"/>
  <c r="E264"/>
  <c r="G264" s="1"/>
  <c r="F263"/>
  <c r="G263" s="1"/>
  <c r="E263"/>
  <c r="AU262"/>
  <c r="AT262"/>
  <c r="AS262"/>
  <c r="AR262"/>
  <c r="AQ262"/>
  <c r="AP262"/>
  <c r="AO262"/>
  <c r="AN262"/>
  <c r="AM262"/>
  <c r="AL262"/>
  <c r="AK262"/>
  <c r="AJ262"/>
  <c r="AI262"/>
  <c r="AH262"/>
  <c r="AG262"/>
  <c r="AF262"/>
  <c r="AE262"/>
  <c r="AD262"/>
  <c r="AC262"/>
  <c r="AB262"/>
  <c r="AA262"/>
  <c r="Z262"/>
  <c r="Y262"/>
  <c r="X262"/>
  <c r="W262"/>
  <c r="V262"/>
  <c r="U262"/>
  <c r="T262"/>
  <c r="S262"/>
  <c r="R262"/>
  <c r="Q262"/>
  <c r="P262"/>
  <c r="O262"/>
  <c r="N262"/>
  <c r="M262"/>
  <c r="L262"/>
  <c r="K262"/>
  <c r="J262"/>
  <c r="I262"/>
  <c r="F262" s="1"/>
  <c r="G262" s="1"/>
  <c r="H262"/>
  <c r="E262"/>
  <c r="F261"/>
  <c r="G261" s="1"/>
  <c r="E261"/>
  <c r="AG260"/>
  <c r="F260" s="1"/>
  <c r="G260" s="1"/>
  <c r="AF260"/>
  <c r="E260"/>
  <c r="F259"/>
  <c r="G259" s="1"/>
  <c r="E259"/>
  <c r="F258"/>
  <c r="E258"/>
  <c r="G258" s="1"/>
  <c r="AU257"/>
  <c r="AT257"/>
  <c r="AS257"/>
  <c r="AR257"/>
  <c r="AQ257"/>
  <c r="AP257"/>
  <c r="AO257"/>
  <c r="AN257"/>
  <c r="AM257"/>
  <c r="AL257"/>
  <c r="AK257"/>
  <c r="AJ257"/>
  <c r="AI257"/>
  <c r="AH257"/>
  <c r="AF257"/>
  <c r="AE257"/>
  <c r="AD257"/>
  <c r="AC257"/>
  <c r="AB257"/>
  <c r="AA257"/>
  <c r="Z257"/>
  <c r="Y257"/>
  <c r="X257"/>
  <c r="W257"/>
  <c r="V257"/>
  <c r="U257"/>
  <c r="T257"/>
  <c r="S257"/>
  <c r="R257"/>
  <c r="Q257"/>
  <c r="P257"/>
  <c r="O257"/>
  <c r="N257"/>
  <c r="M257"/>
  <c r="L257"/>
  <c r="K257"/>
  <c r="J257"/>
  <c r="I257"/>
  <c r="H257"/>
  <c r="E257" s="1"/>
  <c r="F256"/>
  <c r="E256"/>
  <c r="G256" s="1"/>
  <c r="AG255"/>
  <c r="AF255"/>
  <c r="E255" s="1"/>
  <c r="F255"/>
  <c r="G255" s="1"/>
  <c r="F254"/>
  <c r="E254"/>
  <c r="G254" s="1"/>
  <c r="F253"/>
  <c r="G253" s="1"/>
  <c r="E253"/>
  <c r="AU252"/>
  <c r="AT252"/>
  <c r="AS252"/>
  <c r="AR252"/>
  <c r="AQ252"/>
  <c r="AP252"/>
  <c r="AO252"/>
  <c r="AN252"/>
  <c r="AM252"/>
  <c r="AL252"/>
  <c r="AK252"/>
  <c r="AJ252"/>
  <c r="AI252"/>
  <c r="AH252"/>
  <c r="AG252"/>
  <c r="AE252"/>
  <c r="AD252"/>
  <c r="AC252"/>
  <c r="AB252"/>
  <c r="AA252"/>
  <c r="Z252"/>
  <c r="Y252"/>
  <c r="X252"/>
  <c r="W252"/>
  <c r="V252"/>
  <c r="U252"/>
  <c r="T252"/>
  <c r="S252"/>
  <c r="R252"/>
  <c r="Q252"/>
  <c r="P252"/>
  <c r="O252"/>
  <c r="N252"/>
  <c r="M252"/>
  <c r="L252"/>
  <c r="K252"/>
  <c r="J252"/>
  <c r="I252"/>
  <c r="F252" s="1"/>
  <c r="H252"/>
  <c r="F251"/>
  <c r="G251" s="1"/>
  <c r="E251"/>
  <c r="AG250"/>
  <c r="F250" s="1"/>
  <c r="G250" s="1"/>
  <c r="AF250"/>
  <c r="E250"/>
  <c r="F249"/>
  <c r="G249" s="1"/>
  <c r="E249"/>
  <c r="F248"/>
  <c r="E248"/>
  <c r="G248" s="1"/>
  <c r="AU247"/>
  <c r="AT247"/>
  <c r="AS247"/>
  <c r="AR247"/>
  <c r="AQ247"/>
  <c r="AP247"/>
  <c r="AO247"/>
  <c r="AN247"/>
  <c r="AM247"/>
  <c r="AL247"/>
  <c r="AK247"/>
  <c r="AJ247"/>
  <c r="AI247"/>
  <c r="AH247"/>
  <c r="AF247"/>
  <c r="AE247"/>
  <c r="AD247"/>
  <c r="AC247"/>
  <c r="AB247"/>
  <c r="AA247"/>
  <c r="Z247"/>
  <c r="Y247"/>
  <c r="X247"/>
  <c r="W247"/>
  <c r="V247"/>
  <c r="U247"/>
  <c r="T247"/>
  <c r="S247"/>
  <c r="R247"/>
  <c r="Q247"/>
  <c r="P247"/>
  <c r="O247"/>
  <c r="N247"/>
  <c r="M247"/>
  <c r="L247"/>
  <c r="K247"/>
  <c r="J247"/>
  <c r="I247"/>
  <c r="H247"/>
  <c r="E247" s="1"/>
  <c r="F246"/>
  <c r="E246"/>
  <c r="G246" s="1"/>
  <c r="AG245"/>
  <c r="AG285" s="1"/>
  <c r="AF245"/>
  <c r="E245" s="1"/>
  <c r="F245"/>
  <c r="G245" s="1"/>
  <c r="F244"/>
  <c r="E244"/>
  <c r="G244" s="1"/>
  <c r="F243"/>
  <c r="G243" s="1"/>
  <c r="E243"/>
  <c r="AU242"/>
  <c r="AT242"/>
  <c r="AS242"/>
  <c r="AR242"/>
  <c r="AQ242"/>
  <c r="AP242"/>
  <c r="AO242"/>
  <c r="AN242"/>
  <c r="AM242"/>
  <c r="AL242"/>
  <c r="AK242"/>
  <c r="AJ242"/>
  <c r="AI242"/>
  <c r="AH242"/>
  <c r="AG242"/>
  <c r="AE242"/>
  <c r="AD242"/>
  <c r="AC242"/>
  <c r="AB242"/>
  <c r="AA242"/>
  <c r="Z242"/>
  <c r="Y242"/>
  <c r="X242"/>
  <c r="W242"/>
  <c r="V242"/>
  <c r="U242"/>
  <c r="T242"/>
  <c r="S242"/>
  <c r="R242"/>
  <c r="Q242"/>
  <c r="P242"/>
  <c r="O242"/>
  <c r="N242"/>
  <c r="M242"/>
  <c r="L242"/>
  <c r="K242"/>
  <c r="J242"/>
  <c r="I242"/>
  <c r="F242" s="1"/>
  <c r="H242"/>
  <c r="F241"/>
  <c r="G241" s="1"/>
  <c r="E241"/>
  <c r="AF240"/>
  <c r="E240" s="1"/>
  <c r="F240"/>
  <c r="F239"/>
  <c r="E239"/>
  <c r="G239" s="1"/>
  <c r="F238"/>
  <c r="G238" s="1"/>
  <c r="E238"/>
  <c r="AU237"/>
  <c r="AT237"/>
  <c r="AS237"/>
  <c r="AR237"/>
  <c r="AQ237"/>
  <c r="AP237"/>
  <c r="AO237"/>
  <c r="AN237"/>
  <c r="AM237"/>
  <c r="AL237"/>
  <c r="AK237"/>
  <c r="AJ237"/>
  <c r="AI237"/>
  <c r="AH237"/>
  <c r="AG237"/>
  <c r="AE237"/>
  <c r="AD237"/>
  <c r="AC237"/>
  <c r="AB237"/>
  <c r="AA237"/>
  <c r="Z237"/>
  <c r="Y237"/>
  <c r="X237"/>
  <c r="W237"/>
  <c r="V237"/>
  <c r="U237"/>
  <c r="T237"/>
  <c r="S237"/>
  <c r="R237"/>
  <c r="Q237"/>
  <c r="P237"/>
  <c r="O237"/>
  <c r="N237"/>
  <c r="M237"/>
  <c r="L237"/>
  <c r="K237"/>
  <c r="J237"/>
  <c r="I237"/>
  <c r="F237" s="1"/>
  <c r="H237"/>
  <c r="F236"/>
  <c r="G236" s="1"/>
  <c r="E236"/>
  <c r="AG235"/>
  <c r="F235" s="1"/>
  <c r="G235" s="1"/>
  <c r="AF235"/>
  <c r="E235"/>
  <c r="F234"/>
  <c r="G234" s="1"/>
  <c r="E234"/>
  <c r="F233"/>
  <c r="E233"/>
  <c r="G233" s="1"/>
  <c r="AU232"/>
  <c r="AT232"/>
  <c r="AS232"/>
  <c r="AR232"/>
  <c r="AQ232"/>
  <c r="AP232"/>
  <c r="AO232"/>
  <c r="AN232"/>
  <c r="AM232"/>
  <c r="AL232"/>
  <c r="AK232"/>
  <c r="AJ232"/>
  <c r="AI232"/>
  <c r="AH232"/>
  <c r="AF232"/>
  <c r="AE232"/>
  <c r="AD232"/>
  <c r="AC232"/>
  <c r="AB232"/>
  <c r="AA232"/>
  <c r="Z232"/>
  <c r="Y232"/>
  <c r="X232"/>
  <c r="W232"/>
  <c r="V232"/>
  <c r="U232"/>
  <c r="T232"/>
  <c r="S232"/>
  <c r="R232"/>
  <c r="Q232"/>
  <c r="P232"/>
  <c r="O232"/>
  <c r="N232"/>
  <c r="M232"/>
  <c r="L232"/>
  <c r="K232"/>
  <c r="J232"/>
  <c r="I232"/>
  <c r="H232"/>
  <c r="E232" s="1"/>
  <c r="F231"/>
  <c r="E231"/>
  <c r="G231" s="1"/>
  <c r="AG230"/>
  <c r="AF230"/>
  <c r="E230" s="1"/>
  <c r="F230"/>
  <c r="F229"/>
  <c r="E229"/>
  <c r="G229" s="1"/>
  <c r="F228"/>
  <c r="G228" s="1"/>
  <c r="E228"/>
  <c r="AU227"/>
  <c r="AT227"/>
  <c r="AS227"/>
  <c r="AR227"/>
  <c r="AQ227"/>
  <c r="AP227"/>
  <c r="AO227"/>
  <c r="AN227"/>
  <c r="AM227"/>
  <c r="AL227"/>
  <c r="AK227"/>
  <c r="AJ227"/>
  <c r="AI227"/>
  <c r="AH227"/>
  <c r="AG227"/>
  <c r="AE227"/>
  <c r="AD227"/>
  <c r="AC227"/>
  <c r="AB227"/>
  <c r="AA227"/>
  <c r="Z227"/>
  <c r="Y227"/>
  <c r="X227"/>
  <c r="W227"/>
  <c r="V227"/>
  <c r="U227"/>
  <c r="T227"/>
  <c r="S227"/>
  <c r="R227"/>
  <c r="Q227"/>
  <c r="P227"/>
  <c r="O227"/>
  <c r="N227"/>
  <c r="M227"/>
  <c r="L227"/>
  <c r="K227"/>
  <c r="J227"/>
  <c r="I227"/>
  <c r="F227" s="1"/>
  <c r="H227"/>
  <c r="F226"/>
  <c r="G226" s="1"/>
  <c r="E226"/>
  <c r="F225"/>
  <c r="E225"/>
  <c r="G225" s="1"/>
  <c r="F224"/>
  <c r="G224" s="1"/>
  <c r="E224"/>
  <c r="F223"/>
  <c r="E223"/>
  <c r="G223" s="1"/>
  <c r="AU222"/>
  <c r="AT222"/>
  <c r="AS222"/>
  <c r="AR222"/>
  <c r="AQ222"/>
  <c r="AP222"/>
  <c r="AO222"/>
  <c r="AN222"/>
  <c r="AM222"/>
  <c r="AL222"/>
  <c r="AK222"/>
  <c r="AJ222"/>
  <c r="AI222"/>
  <c r="AH222"/>
  <c r="AG222"/>
  <c r="AF222"/>
  <c r="AE222"/>
  <c r="AD222"/>
  <c r="AC222"/>
  <c r="AB222"/>
  <c r="AA222"/>
  <c r="Z222"/>
  <c r="Y222"/>
  <c r="X222"/>
  <c r="W222"/>
  <c r="V222"/>
  <c r="U222"/>
  <c r="T222"/>
  <c r="S222"/>
  <c r="R222"/>
  <c r="Q222"/>
  <c r="P222"/>
  <c r="O222"/>
  <c r="N222"/>
  <c r="M222"/>
  <c r="L222"/>
  <c r="K222"/>
  <c r="J222"/>
  <c r="I222"/>
  <c r="H222"/>
  <c r="E222" s="1"/>
  <c r="F222"/>
  <c r="F221"/>
  <c r="E221"/>
  <c r="G221" s="1"/>
  <c r="F220"/>
  <c r="G220" s="1"/>
  <c r="E220"/>
  <c r="F219"/>
  <c r="E219"/>
  <c r="G219" s="1"/>
  <c r="F218"/>
  <c r="G218" s="1"/>
  <c r="E218"/>
  <c r="AU217"/>
  <c r="AT217"/>
  <c r="AS217"/>
  <c r="AR217"/>
  <c r="AQ217"/>
  <c r="AP217"/>
  <c r="AO217"/>
  <c r="AN217"/>
  <c r="AM217"/>
  <c r="AL217"/>
  <c r="AK217"/>
  <c r="AJ217"/>
  <c r="AI217"/>
  <c r="AH217"/>
  <c r="AG217"/>
  <c r="AF217"/>
  <c r="AE217"/>
  <c r="AD217"/>
  <c r="AC217"/>
  <c r="AB217"/>
  <c r="AA217"/>
  <c r="Z217"/>
  <c r="Y217"/>
  <c r="X217"/>
  <c r="W217"/>
  <c r="V217"/>
  <c r="U217"/>
  <c r="T217"/>
  <c r="S217"/>
  <c r="R217"/>
  <c r="Q217"/>
  <c r="P217"/>
  <c r="O217"/>
  <c r="N217"/>
  <c r="M217"/>
  <c r="L217"/>
  <c r="K217"/>
  <c r="J217"/>
  <c r="I217"/>
  <c r="F217" s="1"/>
  <c r="G217" s="1"/>
  <c r="H217"/>
  <c r="E217"/>
  <c r="F216"/>
  <c r="G216" s="1"/>
  <c r="E216"/>
  <c r="F215"/>
  <c r="E215"/>
  <c r="G215" s="1"/>
  <c r="F214"/>
  <c r="G214" s="1"/>
  <c r="E214"/>
  <c r="F213"/>
  <c r="E213"/>
  <c r="G213" s="1"/>
  <c r="AU212"/>
  <c r="AT212"/>
  <c r="AS212"/>
  <c r="AR212"/>
  <c r="AQ212"/>
  <c r="AP212"/>
  <c r="AO212"/>
  <c r="AN212"/>
  <c r="AM212"/>
  <c r="AL212"/>
  <c r="AK212"/>
  <c r="AJ212"/>
  <c r="AI212"/>
  <c r="AH212"/>
  <c r="AG212"/>
  <c r="AF212"/>
  <c r="AE212"/>
  <c r="AD212"/>
  <c r="AC212"/>
  <c r="AB212"/>
  <c r="AA212"/>
  <c r="Z212"/>
  <c r="Y212"/>
  <c r="X212"/>
  <c r="W212"/>
  <c r="V212"/>
  <c r="U212"/>
  <c r="T212"/>
  <c r="S212"/>
  <c r="R212"/>
  <c r="Q212"/>
  <c r="P212"/>
  <c r="O212"/>
  <c r="N212"/>
  <c r="M212"/>
  <c r="L212"/>
  <c r="K212"/>
  <c r="J212"/>
  <c r="I212"/>
  <c r="H212"/>
  <c r="E212" s="1"/>
  <c r="F212"/>
  <c r="F211"/>
  <c r="E211"/>
  <c r="G211" s="1"/>
  <c r="AG210"/>
  <c r="AF210"/>
  <c r="E210" s="1"/>
  <c r="F210"/>
  <c r="G210" s="1"/>
  <c r="F209"/>
  <c r="E209"/>
  <c r="G209" s="1"/>
  <c r="F208"/>
  <c r="G208" s="1"/>
  <c r="E208"/>
  <c r="AU207"/>
  <c r="AT207"/>
  <c r="AS207"/>
  <c r="AR207"/>
  <c r="AQ207"/>
  <c r="AP207"/>
  <c r="AO207"/>
  <c r="AN207"/>
  <c r="AM207"/>
  <c r="AL207"/>
  <c r="AK207"/>
  <c r="AJ207"/>
  <c r="AI207"/>
  <c r="AH207"/>
  <c r="AG207"/>
  <c r="AE207"/>
  <c r="AD207"/>
  <c r="AC207"/>
  <c r="AB207"/>
  <c r="AA207"/>
  <c r="Z207"/>
  <c r="Y207"/>
  <c r="X207"/>
  <c r="W207"/>
  <c r="V207"/>
  <c r="U207"/>
  <c r="T207"/>
  <c r="S207"/>
  <c r="R207"/>
  <c r="Q207"/>
  <c r="P207"/>
  <c r="O207"/>
  <c r="N207"/>
  <c r="M207"/>
  <c r="L207"/>
  <c r="K207"/>
  <c r="J207"/>
  <c r="I207"/>
  <c r="F207" s="1"/>
  <c r="H207"/>
  <c r="F206"/>
  <c r="G206" s="1"/>
  <c r="E206"/>
  <c r="AI205"/>
  <c r="AI285" s="1"/>
  <c r="F205"/>
  <c r="F204"/>
  <c r="E204"/>
  <c r="G204" s="1"/>
  <c r="F203"/>
  <c r="G203" s="1"/>
  <c r="E203"/>
  <c r="AU202"/>
  <c r="AT202"/>
  <c r="AS202"/>
  <c r="AR202"/>
  <c r="AQ202"/>
  <c r="AP202"/>
  <c r="AO202"/>
  <c r="AN202"/>
  <c r="AM202"/>
  <c r="AL202"/>
  <c r="AK202"/>
  <c r="AJ202"/>
  <c r="AI202"/>
  <c r="AH202"/>
  <c r="AG202"/>
  <c r="AF202"/>
  <c r="AE202"/>
  <c r="AD202"/>
  <c r="AC202"/>
  <c r="AB202"/>
  <c r="AA202"/>
  <c r="Z202"/>
  <c r="Y202"/>
  <c r="X202"/>
  <c r="W202"/>
  <c r="V202"/>
  <c r="U202"/>
  <c r="T202"/>
  <c r="S202"/>
  <c r="R202"/>
  <c r="Q202"/>
  <c r="P202"/>
  <c r="O202"/>
  <c r="N202"/>
  <c r="M202"/>
  <c r="L202"/>
  <c r="K202"/>
  <c r="J202"/>
  <c r="I202"/>
  <c r="F202" s="1"/>
  <c r="G202" s="1"/>
  <c r="H202"/>
  <c r="E202"/>
  <c r="F201"/>
  <c r="G201" s="1"/>
  <c r="E201"/>
  <c r="AF200"/>
  <c r="E200" s="1"/>
  <c r="F200"/>
  <c r="G200" s="1"/>
  <c r="F199"/>
  <c r="E199"/>
  <c r="G199" s="1"/>
  <c r="F198"/>
  <c r="G198" s="1"/>
  <c r="E198"/>
  <c r="AU197"/>
  <c r="AT197"/>
  <c r="AS197"/>
  <c r="AR197"/>
  <c r="AQ197"/>
  <c r="AP197"/>
  <c r="AO197"/>
  <c r="AN197"/>
  <c r="AM197"/>
  <c r="AL197"/>
  <c r="AK197"/>
  <c r="AJ197"/>
  <c r="AI197"/>
  <c r="AH197"/>
  <c r="AG197"/>
  <c r="AE197"/>
  <c r="AD197"/>
  <c r="AC197"/>
  <c r="AB197"/>
  <c r="AA197"/>
  <c r="Z197"/>
  <c r="Y197"/>
  <c r="X197"/>
  <c r="W197"/>
  <c r="V197"/>
  <c r="U197"/>
  <c r="T197"/>
  <c r="S197"/>
  <c r="R197"/>
  <c r="Q197"/>
  <c r="P197"/>
  <c r="O197"/>
  <c r="N197"/>
  <c r="M197"/>
  <c r="L197"/>
  <c r="K197"/>
  <c r="J197"/>
  <c r="I197"/>
  <c r="F197" s="1"/>
  <c r="H197"/>
  <c r="F196"/>
  <c r="G196" s="1"/>
  <c r="E196"/>
  <c r="F195"/>
  <c r="E195"/>
  <c r="G195" s="1"/>
  <c r="F194"/>
  <c r="G194" s="1"/>
  <c r="E194"/>
  <c r="F193"/>
  <c r="E193"/>
  <c r="G193" s="1"/>
  <c r="AU192"/>
  <c r="AT192"/>
  <c r="AS192"/>
  <c r="AR192"/>
  <c r="AQ192"/>
  <c r="AP192"/>
  <c r="AO192"/>
  <c r="AN192"/>
  <c r="AM192"/>
  <c r="AL192"/>
  <c r="AK192"/>
  <c r="AJ192"/>
  <c r="AI192"/>
  <c r="AH192"/>
  <c r="AG192"/>
  <c r="AF192"/>
  <c r="AE192"/>
  <c r="AD192"/>
  <c r="AC192"/>
  <c r="AB192"/>
  <c r="AA192"/>
  <c r="Z192"/>
  <c r="Y192"/>
  <c r="X192"/>
  <c r="W192"/>
  <c r="V192"/>
  <c r="U192"/>
  <c r="T192"/>
  <c r="S192"/>
  <c r="R192"/>
  <c r="Q192"/>
  <c r="P192"/>
  <c r="O192"/>
  <c r="N192"/>
  <c r="M192"/>
  <c r="L192"/>
  <c r="K192"/>
  <c r="J192"/>
  <c r="I192"/>
  <c r="H192"/>
  <c r="E192" s="1"/>
  <c r="F192"/>
  <c r="G192" s="1"/>
  <c r="F191"/>
  <c r="E191"/>
  <c r="G191" s="1"/>
  <c r="F190"/>
  <c r="G190" s="1"/>
  <c r="E190"/>
  <c r="F189"/>
  <c r="E189"/>
  <c r="G189" s="1"/>
  <c r="F188"/>
  <c r="G188" s="1"/>
  <c r="E188"/>
  <c r="AU187"/>
  <c r="AT187"/>
  <c r="AS187"/>
  <c r="AR187"/>
  <c r="AQ187"/>
  <c r="AP187"/>
  <c r="AO187"/>
  <c r="AN187"/>
  <c r="AM187"/>
  <c r="AL187"/>
  <c r="AK187"/>
  <c r="AJ187"/>
  <c r="AI187"/>
  <c r="AH187"/>
  <c r="AG187"/>
  <c r="AF187"/>
  <c r="AE187"/>
  <c r="AD187"/>
  <c r="AC187"/>
  <c r="AB187"/>
  <c r="AA187"/>
  <c r="Z187"/>
  <c r="Y187"/>
  <c r="X187"/>
  <c r="W187"/>
  <c r="V187"/>
  <c r="U187"/>
  <c r="T187"/>
  <c r="S187"/>
  <c r="R187"/>
  <c r="Q187"/>
  <c r="P187"/>
  <c r="O187"/>
  <c r="N187"/>
  <c r="M187"/>
  <c r="L187"/>
  <c r="K187"/>
  <c r="J187"/>
  <c r="I187"/>
  <c r="F187" s="1"/>
  <c r="G187" s="1"/>
  <c r="H187"/>
  <c r="E187"/>
  <c r="F186"/>
  <c r="G186" s="1"/>
  <c r="E186"/>
  <c r="AG185"/>
  <c r="F185" s="1"/>
  <c r="G185" s="1"/>
  <c r="AF185"/>
  <c r="E185"/>
  <c r="F184"/>
  <c r="G184" s="1"/>
  <c r="E184"/>
  <c r="F183"/>
  <c r="E183"/>
  <c r="G183" s="1"/>
  <c r="AU182"/>
  <c r="AT182"/>
  <c r="AS182"/>
  <c r="AR182"/>
  <c r="AQ182"/>
  <c r="AP182"/>
  <c r="AO182"/>
  <c r="AN182"/>
  <c r="AM182"/>
  <c r="AL182"/>
  <c r="AK182"/>
  <c r="AJ182"/>
  <c r="AI182"/>
  <c r="AH182"/>
  <c r="AF182"/>
  <c r="AE182"/>
  <c r="AD182"/>
  <c r="AC182"/>
  <c r="AB182"/>
  <c r="AA182"/>
  <c r="Z182"/>
  <c r="Y182"/>
  <c r="X182"/>
  <c r="W182"/>
  <c r="V182"/>
  <c r="U182"/>
  <c r="T182"/>
  <c r="S182"/>
  <c r="R182"/>
  <c r="Q182"/>
  <c r="P182"/>
  <c r="O182"/>
  <c r="N182"/>
  <c r="M182"/>
  <c r="L182"/>
  <c r="K182"/>
  <c r="J182"/>
  <c r="I182"/>
  <c r="H182"/>
  <c r="E182" s="1"/>
  <c r="F181"/>
  <c r="E181"/>
  <c r="G181" s="1"/>
  <c r="AI180"/>
  <c r="F180"/>
  <c r="E180"/>
  <c r="G180" s="1"/>
  <c r="F179"/>
  <c r="G179" s="1"/>
  <c r="E179"/>
  <c r="F178"/>
  <c r="E178"/>
  <c r="G178" s="1"/>
  <c r="AU177"/>
  <c r="AT177"/>
  <c r="AS177"/>
  <c r="AR177"/>
  <c r="AQ177"/>
  <c r="AP177"/>
  <c r="AO177"/>
  <c r="AN177"/>
  <c r="AM177"/>
  <c r="AL177"/>
  <c r="AK177"/>
  <c r="AJ177"/>
  <c r="AI177"/>
  <c r="AH177"/>
  <c r="AG177"/>
  <c r="AF177"/>
  <c r="AE177"/>
  <c r="AD177"/>
  <c r="AC177"/>
  <c r="AB177"/>
  <c r="AA177"/>
  <c r="Z177"/>
  <c r="Y177"/>
  <c r="X177"/>
  <c r="W177"/>
  <c r="V177"/>
  <c r="U177"/>
  <c r="T177"/>
  <c r="S177"/>
  <c r="R177"/>
  <c r="Q177"/>
  <c r="P177"/>
  <c r="O177"/>
  <c r="N177"/>
  <c r="M177"/>
  <c r="L177"/>
  <c r="K177"/>
  <c r="J177"/>
  <c r="I177"/>
  <c r="H177"/>
  <c r="E177" s="1"/>
  <c r="F177"/>
  <c r="F176"/>
  <c r="E176"/>
  <c r="G176" s="1"/>
  <c r="F175"/>
  <c r="G175" s="1"/>
  <c r="E175"/>
  <c r="F174"/>
  <c r="E174"/>
  <c r="G174" s="1"/>
  <c r="F173"/>
  <c r="G173" s="1"/>
  <c r="E173"/>
  <c r="AU172"/>
  <c r="AT172"/>
  <c r="AS172"/>
  <c r="AR172"/>
  <c r="AQ172"/>
  <c r="AP172"/>
  <c r="AO172"/>
  <c r="AN172"/>
  <c r="AM172"/>
  <c r="AL172"/>
  <c r="AK172"/>
  <c r="AJ172"/>
  <c r="AI172"/>
  <c r="AH172"/>
  <c r="AG172"/>
  <c r="AF172"/>
  <c r="AE172"/>
  <c r="AD172"/>
  <c r="AC172"/>
  <c r="AB172"/>
  <c r="AA172"/>
  <c r="Z172"/>
  <c r="Y172"/>
  <c r="X172"/>
  <c r="W172"/>
  <c r="V172"/>
  <c r="U172"/>
  <c r="T172"/>
  <c r="S172"/>
  <c r="R172"/>
  <c r="Q172"/>
  <c r="P172"/>
  <c r="O172"/>
  <c r="N172"/>
  <c r="M172"/>
  <c r="L172"/>
  <c r="K172"/>
  <c r="J172"/>
  <c r="I172"/>
  <c r="F172" s="1"/>
  <c r="G172" s="1"/>
  <c r="H172"/>
  <c r="E172"/>
  <c r="AU171"/>
  <c r="AT171"/>
  <c r="AS171"/>
  <c r="AR171"/>
  <c r="AQ171"/>
  <c r="AP171"/>
  <c r="AO171"/>
  <c r="AN171"/>
  <c r="AM171"/>
  <c r="AL171"/>
  <c r="AK171"/>
  <c r="AJ171"/>
  <c r="AI171"/>
  <c r="AH171"/>
  <c r="AG171"/>
  <c r="AF171"/>
  <c r="AE171"/>
  <c r="AD171"/>
  <c r="AC171"/>
  <c r="AB171"/>
  <c r="AA171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H171"/>
  <c r="E171" s="1"/>
  <c r="F171"/>
  <c r="AU170"/>
  <c r="AT170"/>
  <c r="AS170"/>
  <c r="AR170"/>
  <c r="AQ170"/>
  <c r="AP170"/>
  <c r="AO170"/>
  <c r="AN170"/>
  <c r="AM170"/>
  <c r="AL170"/>
  <c r="AK170"/>
  <c r="AJ170"/>
  <c r="AH170"/>
  <c r="AE170"/>
  <c r="AD170"/>
  <c r="AC170"/>
  <c r="AB170"/>
  <c r="AA170"/>
  <c r="Z170"/>
  <c r="Y170"/>
  <c r="X170"/>
  <c r="W170"/>
  <c r="V170"/>
  <c r="U170"/>
  <c r="T170"/>
  <c r="S170"/>
  <c r="R170"/>
  <c r="Q170"/>
  <c r="P170"/>
  <c r="O170"/>
  <c r="N170"/>
  <c r="M170"/>
  <c r="L170"/>
  <c r="K170"/>
  <c r="J170"/>
  <c r="I170"/>
  <c r="H170"/>
  <c r="AU169"/>
  <c r="AT169"/>
  <c r="AS169"/>
  <c r="AR169"/>
  <c r="AQ169"/>
  <c r="AP169"/>
  <c r="AO169"/>
  <c r="AN169"/>
  <c r="AM169"/>
  <c r="AL169"/>
  <c r="AK169"/>
  <c r="AJ169"/>
  <c r="AI169"/>
  <c r="AH169"/>
  <c r="AG169"/>
  <c r="AF169"/>
  <c r="AE169"/>
  <c r="AD169"/>
  <c r="AC169"/>
  <c r="AB169"/>
  <c r="AA169"/>
  <c r="Z169"/>
  <c r="Y169"/>
  <c r="X169"/>
  <c r="W169"/>
  <c r="V169"/>
  <c r="U169"/>
  <c r="T169"/>
  <c r="S169"/>
  <c r="R169"/>
  <c r="Q169"/>
  <c r="P169"/>
  <c r="O169"/>
  <c r="N169"/>
  <c r="M169"/>
  <c r="L169"/>
  <c r="K169"/>
  <c r="J169"/>
  <c r="I169"/>
  <c r="H169"/>
  <c r="E169" s="1"/>
  <c r="F169"/>
  <c r="AU168"/>
  <c r="AT168"/>
  <c r="AS168"/>
  <c r="AR168"/>
  <c r="AQ168"/>
  <c r="AP168"/>
  <c r="AO168"/>
  <c r="AN168"/>
  <c r="AM168"/>
  <c r="AL168"/>
  <c r="AK168"/>
  <c r="AJ168"/>
  <c r="AI168"/>
  <c r="AH168"/>
  <c r="AG168"/>
  <c r="AF168"/>
  <c r="AE168"/>
  <c r="AD168"/>
  <c r="AC168"/>
  <c r="AB168"/>
  <c r="AA168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F168" s="1"/>
  <c r="G168" s="1"/>
  <c r="H168"/>
  <c r="E168"/>
  <c r="AU167"/>
  <c r="AS167"/>
  <c r="AQ167"/>
  <c r="AO167"/>
  <c r="AM167"/>
  <c r="AK167"/>
  <c r="AE167"/>
  <c r="AC167"/>
  <c r="AA167"/>
  <c r="Y167"/>
  <c r="W167"/>
  <c r="U167"/>
  <c r="S167"/>
  <c r="Q167"/>
  <c r="O167"/>
  <c r="M167"/>
  <c r="K167"/>
  <c r="I167"/>
  <c r="AU166"/>
  <c r="AU776" s="1"/>
  <c r="AT166"/>
  <c r="AT776" s="1"/>
  <c r="AS166"/>
  <c r="AS776" s="1"/>
  <c r="AR166"/>
  <c r="AR776" s="1"/>
  <c r="AQ166"/>
  <c r="AQ776" s="1"/>
  <c r="AP166"/>
  <c r="AP776" s="1"/>
  <c r="AO166"/>
  <c r="AO776" s="1"/>
  <c r="AN166"/>
  <c r="AN776" s="1"/>
  <c r="AM166"/>
  <c r="AM776" s="1"/>
  <c r="AL166"/>
  <c r="AL776" s="1"/>
  <c r="AK166"/>
  <c r="AK776" s="1"/>
  <c r="AJ166"/>
  <c r="AJ776" s="1"/>
  <c r="AI166"/>
  <c r="AI776" s="1"/>
  <c r="AH166"/>
  <c r="AH776" s="1"/>
  <c r="AG166"/>
  <c r="AG776" s="1"/>
  <c r="AF166"/>
  <c r="AF776" s="1"/>
  <c r="AE166"/>
  <c r="AE776" s="1"/>
  <c r="AD166"/>
  <c r="AD776" s="1"/>
  <c r="AC166"/>
  <c r="AC776" s="1"/>
  <c r="AB166"/>
  <c r="AB776" s="1"/>
  <c r="AA166"/>
  <c r="AA776" s="1"/>
  <c r="Z166"/>
  <c r="Z776" s="1"/>
  <c r="Y166"/>
  <c r="Y776" s="1"/>
  <c r="X166"/>
  <c r="X776" s="1"/>
  <c r="W166"/>
  <c r="W776" s="1"/>
  <c r="V166"/>
  <c r="V776" s="1"/>
  <c r="U166"/>
  <c r="U776" s="1"/>
  <c r="T166"/>
  <c r="T776" s="1"/>
  <c r="S166"/>
  <c r="S776" s="1"/>
  <c r="R166"/>
  <c r="R776" s="1"/>
  <c r="Q166"/>
  <c r="Q776" s="1"/>
  <c r="O166"/>
  <c r="O776" s="1"/>
  <c r="N166"/>
  <c r="N776" s="1"/>
  <c r="M166"/>
  <c r="M776" s="1"/>
  <c r="L166"/>
  <c r="L776" s="1"/>
  <c r="K166"/>
  <c r="K776" s="1"/>
  <c r="J166"/>
  <c r="J776" s="1"/>
  <c r="I166"/>
  <c r="I776" s="1"/>
  <c r="F776" s="1"/>
  <c r="H166"/>
  <c r="H776" s="1"/>
  <c r="E166"/>
  <c r="AU165"/>
  <c r="AU775" s="1"/>
  <c r="AT165"/>
  <c r="AT775" s="1"/>
  <c r="AR165"/>
  <c r="AR775" s="1"/>
  <c r="AQ165"/>
  <c r="AQ775" s="1"/>
  <c r="AP165"/>
  <c r="AP775" s="1"/>
  <c r="AO165"/>
  <c r="AO775" s="1"/>
  <c r="AM165"/>
  <c r="AM775" s="1"/>
  <c r="AL165"/>
  <c r="AL775" s="1"/>
  <c r="AK165"/>
  <c r="AK775" s="1"/>
  <c r="AJ165"/>
  <c r="AJ775" s="1"/>
  <c r="AH165"/>
  <c r="AH775" s="1"/>
  <c r="AG165"/>
  <c r="AE165"/>
  <c r="AE775" s="1"/>
  <c r="AD165"/>
  <c r="AD775" s="1"/>
  <c r="AC165"/>
  <c r="AC775" s="1"/>
  <c r="AB165"/>
  <c r="AB775" s="1"/>
  <c r="AA165"/>
  <c r="AA775" s="1"/>
  <c r="Z165"/>
  <c r="Z775" s="1"/>
  <c r="Y165"/>
  <c r="Y775" s="1"/>
  <c r="X165"/>
  <c r="X775" s="1"/>
  <c r="W165"/>
  <c r="W775" s="1"/>
  <c r="V165"/>
  <c r="V775" s="1"/>
  <c r="U165"/>
  <c r="U775" s="1"/>
  <c r="T165"/>
  <c r="S165"/>
  <c r="S775" s="1"/>
  <c r="R165"/>
  <c r="Q165"/>
  <c r="Q775" s="1"/>
  <c r="O165"/>
  <c r="O775" s="1"/>
  <c r="N165"/>
  <c r="N775" s="1"/>
  <c r="L165"/>
  <c r="K165"/>
  <c r="J165"/>
  <c r="J775" s="1"/>
  <c r="I165"/>
  <c r="I775" s="1"/>
  <c r="H165"/>
  <c r="H775" s="1"/>
  <c r="F165"/>
  <c r="AU164"/>
  <c r="AU774" s="1"/>
  <c r="AT164"/>
  <c r="AT774" s="1"/>
  <c r="AS164"/>
  <c r="AS774" s="1"/>
  <c r="AR164"/>
  <c r="AR774" s="1"/>
  <c r="AQ164"/>
  <c r="AQ774" s="1"/>
  <c r="AP164"/>
  <c r="AP774" s="1"/>
  <c r="AO164"/>
  <c r="AO774" s="1"/>
  <c r="AN164"/>
  <c r="AN774" s="1"/>
  <c r="AM164"/>
  <c r="AM774" s="1"/>
  <c r="AL164"/>
  <c r="AL774" s="1"/>
  <c r="AK164"/>
  <c r="AK774" s="1"/>
  <c r="AJ164"/>
  <c r="AJ774" s="1"/>
  <c r="AI164"/>
  <c r="AI774" s="1"/>
  <c r="AH164"/>
  <c r="AH774" s="1"/>
  <c r="AG164"/>
  <c r="AG774" s="1"/>
  <c r="AF164"/>
  <c r="AF774" s="1"/>
  <c r="AE164"/>
  <c r="AE774" s="1"/>
  <c r="AD164"/>
  <c r="AD774" s="1"/>
  <c r="AC164"/>
  <c r="AC774" s="1"/>
  <c r="AB164"/>
  <c r="AB774" s="1"/>
  <c r="AA164"/>
  <c r="AA774" s="1"/>
  <c r="Z164"/>
  <c r="Z774" s="1"/>
  <c r="Y164"/>
  <c r="Y774" s="1"/>
  <c r="X164"/>
  <c r="X774" s="1"/>
  <c r="W164"/>
  <c r="W774" s="1"/>
  <c r="V164"/>
  <c r="V774" s="1"/>
  <c r="U164"/>
  <c r="U774" s="1"/>
  <c r="T164"/>
  <c r="T774" s="1"/>
  <c r="S164"/>
  <c r="S774" s="1"/>
  <c r="R164"/>
  <c r="R774" s="1"/>
  <c r="Q164"/>
  <c r="Q774" s="1"/>
  <c r="P164"/>
  <c r="P774" s="1"/>
  <c r="O164"/>
  <c r="O774" s="1"/>
  <c r="N164"/>
  <c r="N774" s="1"/>
  <c r="M164"/>
  <c r="M774" s="1"/>
  <c r="L164"/>
  <c r="L774" s="1"/>
  <c r="K164"/>
  <c r="K774" s="1"/>
  <c r="J164"/>
  <c r="J774" s="1"/>
  <c r="I164"/>
  <c r="I774" s="1"/>
  <c r="F774" s="1"/>
  <c r="H164"/>
  <c r="H774" s="1"/>
  <c r="E164"/>
  <c r="AU163"/>
  <c r="AU773" s="1"/>
  <c r="AT163"/>
  <c r="AT773" s="1"/>
  <c r="AT772" s="1"/>
  <c r="AS163"/>
  <c r="AS773" s="1"/>
  <c r="AR163"/>
  <c r="AR773" s="1"/>
  <c r="AR772" s="1"/>
  <c r="AQ163"/>
  <c r="AQ773" s="1"/>
  <c r="AP163"/>
  <c r="AP773" s="1"/>
  <c r="AP772" s="1"/>
  <c r="AO163"/>
  <c r="AO773" s="1"/>
  <c r="AN163"/>
  <c r="AN773" s="1"/>
  <c r="AM163"/>
  <c r="AM773" s="1"/>
  <c r="AL163"/>
  <c r="AL773" s="1"/>
  <c r="AL772" s="1"/>
  <c r="AK163"/>
  <c r="AK773" s="1"/>
  <c r="AJ163"/>
  <c r="AJ773" s="1"/>
  <c r="AJ772" s="1"/>
  <c r="AI163"/>
  <c r="AI773" s="1"/>
  <c r="AH163"/>
  <c r="AH773" s="1"/>
  <c r="AH772" s="1"/>
  <c r="AG163"/>
  <c r="AG773" s="1"/>
  <c r="AF163"/>
  <c r="AF773" s="1"/>
  <c r="AE163"/>
  <c r="AE773" s="1"/>
  <c r="AD163"/>
  <c r="AD773" s="1"/>
  <c r="AD772" s="1"/>
  <c r="AC163"/>
  <c r="AC773" s="1"/>
  <c r="AB163"/>
  <c r="AB773" s="1"/>
  <c r="AB772" s="1"/>
  <c r="AA163"/>
  <c r="AA773" s="1"/>
  <c r="Z163"/>
  <c r="Z773" s="1"/>
  <c r="Z772" s="1"/>
  <c r="Y163"/>
  <c r="Y773" s="1"/>
  <c r="X163"/>
  <c r="X773" s="1"/>
  <c r="X772" s="1"/>
  <c r="W163"/>
  <c r="W773" s="1"/>
  <c r="V163"/>
  <c r="V773" s="1"/>
  <c r="V772" s="1"/>
  <c r="U163"/>
  <c r="U773" s="1"/>
  <c r="T163"/>
  <c r="T773" s="1"/>
  <c r="S163"/>
  <c r="S773" s="1"/>
  <c r="R163"/>
  <c r="R773" s="1"/>
  <c r="Q163"/>
  <c r="Q773" s="1"/>
  <c r="P163"/>
  <c r="P773" s="1"/>
  <c r="O163"/>
  <c r="O773" s="1"/>
  <c r="N163"/>
  <c r="N773" s="1"/>
  <c r="N772" s="1"/>
  <c r="M163"/>
  <c r="M773" s="1"/>
  <c r="L163"/>
  <c r="L773" s="1"/>
  <c r="K163"/>
  <c r="K773" s="1"/>
  <c r="J163"/>
  <c r="J773" s="1"/>
  <c r="J772" s="1"/>
  <c r="I163"/>
  <c r="I773" s="1"/>
  <c r="H163"/>
  <c r="H773" s="1"/>
  <c r="F163"/>
  <c r="AU162"/>
  <c r="AQ162"/>
  <c r="AO162"/>
  <c r="AM162"/>
  <c r="AK162"/>
  <c r="AG162"/>
  <c r="AE162"/>
  <c r="AC162"/>
  <c r="AA162"/>
  <c r="Y162"/>
  <c r="W162"/>
  <c r="U162"/>
  <c r="S162"/>
  <c r="Q162"/>
  <c r="O162"/>
  <c r="K162"/>
  <c r="I162"/>
  <c r="F161"/>
  <c r="G161" s="1"/>
  <c r="E161"/>
  <c r="F160"/>
  <c r="E160"/>
  <c r="G160" s="1"/>
  <c r="F159"/>
  <c r="G159" s="1"/>
  <c r="E159"/>
  <c r="F158"/>
  <c r="E158"/>
  <c r="G158" s="1"/>
  <c r="AU157"/>
  <c r="AT157"/>
  <c r="AS157"/>
  <c r="AR157"/>
  <c r="AQ157"/>
  <c r="AP157"/>
  <c r="AO157"/>
  <c r="AN157"/>
  <c r="AM157"/>
  <c r="AL157"/>
  <c r="AK157"/>
  <c r="AJ157"/>
  <c r="AI157"/>
  <c r="AH157"/>
  <c r="AG157"/>
  <c r="AF157"/>
  <c r="AE157"/>
  <c r="AD157"/>
  <c r="AC157"/>
  <c r="AB157"/>
  <c r="AA157"/>
  <c r="Z157"/>
  <c r="Y157"/>
  <c r="X157"/>
  <c r="W157"/>
  <c r="V157"/>
  <c r="U157"/>
  <c r="T157"/>
  <c r="S157"/>
  <c r="R157"/>
  <c r="Q157"/>
  <c r="P157"/>
  <c r="O157"/>
  <c r="N157"/>
  <c r="M157"/>
  <c r="L157"/>
  <c r="K157"/>
  <c r="J157"/>
  <c r="I157"/>
  <c r="H157"/>
  <c r="E157" s="1"/>
  <c r="F157"/>
  <c r="F156"/>
  <c r="E156"/>
  <c r="G156" s="1"/>
  <c r="F155"/>
  <c r="G155" s="1"/>
  <c r="E155"/>
  <c r="F154"/>
  <c r="E154"/>
  <c r="G154" s="1"/>
  <c r="F153"/>
  <c r="G153" s="1"/>
  <c r="E153"/>
  <c r="AU152"/>
  <c r="AT152"/>
  <c r="AS152"/>
  <c r="AR152"/>
  <c r="AQ152"/>
  <c r="AP152"/>
  <c r="AO152"/>
  <c r="AN152"/>
  <c r="AM152"/>
  <c r="AL152"/>
  <c r="AK152"/>
  <c r="AJ152"/>
  <c r="AI152"/>
  <c r="AH152"/>
  <c r="AG152"/>
  <c r="AF152"/>
  <c r="AE152"/>
  <c r="AD152"/>
  <c r="AC152"/>
  <c r="AB152"/>
  <c r="AA152"/>
  <c r="Z152"/>
  <c r="Y152"/>
  <c r="X152"/>
  <c r="W152"/>
  <c r="V152"/>
  <c r="U152"/>
  <c r="T152"/>
  <c r="S152"/>
  <c r="R152"/>
  <c r="Q152"/>
  <c r="P152"/>
  <c r="O152"/>
  <c r="N152"/>
  <c r="M152"/>
  <c r="L152"/>
  <c r="K152"/>
  <c r="J152"/>
  <c r="I152"/>
  <c r="F152" s="1"/>
  <c r="G152" s="1"/>
  <c r="H152"/>
  <c r="E152"/>
  <c r="F151"/>
  <c r="G151" s="1"/>
  <c r="E151"/>
  <c r="F150"/>
  <c r="E150"/>
  <c r="G150" s="1"/>
  <c r="F149"/>
  <c r="G149" s="1"/>
  <c r="E149"/>
  <c r="F148"/>
  <c r="E148"/>
  <c r="G148" s="1"/>
  <c r="AU147"/>
  <c r="AT147"/>
  <c r="AS147"/>
  <c r="AR147"/>
  <c r="AQ147"/>
  <c r="AP147"/>
  <c r="AO147"/>
  <c r="AN147"/>
  <c r="AM147"/>
  <c r="AL147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E147" s="1"/>
  <c r="F147"/>
  <c r="F146"/>
  <c r="E146"/>
  <c r="G146" s="1"/>
  <c r="F145"/>
  <c r="G145" s="1"/>
  <c r="E145"/>
  <c r="F144"/>
  <c r="E144"/>
  <c r="G144" s="1"/>
  <c r="F143"/>
  <c r="G143" s="1"/>
  <c r="E143"/>
  <c r="AU142"/>
  <c r="AT142"/>
  <c r="AS142"/>
  <c r="AR142"/>
  <c r="AQ142"/>
  <c r="AP142"/>
  <c r="AO142"/>
  <c r="AN142"/>
  <c r="AM142"/>
  <c r="AL142"/>
  <c r="AK142"/>
  <c r="AJ142"/>
  <c r="AI142"/>
  <c r="AH142"/>
  <c r="AG142"/>
  <c r="AF142"/>
  <c r="AE142"/>
  <c r="AD142"/>
  <c r="AC142"/>
  <c r="AB142"/>
  <c r="AA142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F142" s="1"/>
  <c r="G142" s="1"/>
  <c r="H142"/>
  <c r="E142"/>
  <c r="F141"/>
  <c r="G141" s="1"/>
  <c r="E141"/>
  <c r="AN140"/>
  <c r="E140" s="1"/>
  <c r="F140"/>
  <c r="G140" s="1"/>
  <c r="F139"/>
  <c r="E139"/>
  <c r="G139" s="1"/>
  <c r="F138"/>
  <c r="G138" s="1"/>
  <c r="E138"/>
  <c r="AU137"/>
  <c r="AT137"/>
  <c r="AS137"/>
  <c r="AR137"/>
  <c r="AQ137"/>
  <c r="AP137"/>
  <c r="AO137"/>
  <c r="AM137"/>
  <c r="AL137"/>
  <c r="AK137"/>
  <c r="AJ137"/>
  <c r="AI137"/>
  <c r="AH137"/>
  <c r="AG137"/>
  <c r="AF137"/>
  <c r="AE137"/>
  <c r="AD137"/>
  <c r="AC137"/>
  <c r="AB137"/>
  <c r="AA137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F137" s="1"/>
  <c r="H137"/>
  <c r="F136"/>
  <c r="G136" s="1"/>
  <c r="E136"/>
  <c r="F135"/>
  <c r="E135"/>
  <c r="G135" s="1"/>
  <c r="F134"/>
  <c r="G134" s="1"/>
  <c r="E134"/>
  <c r="F133"/>
  <c r="E133"/>
  <c r="G133" s="1"/>
  <c r="AU132"/>
  <c r="AT132"/>
  <c r="AS132"/>
  <c r="AR132"/>
  <c r="AQ132"/>
  <c r="AP132"/>
  <c r="AO132"/>
  <c r="AN132"/>
  <c r="AM132"/>
  <c r="AL132"/>
  <c r="AK132"/>
  <c r="AJ132"/>
  <c r="AI132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I132"/>
  <c r="H132"/>
  <c r="E132" s="1"/>
  <c r="F132"/>
  <c r="G132" s="1"/>
  <c r="F131"/>
  <c r="E131"/>
  <c r="G131" s="1"/>
  <c r="F130"/>
  <c r="G130" s="1"/>
  <c r="E130"/>
  <c r="F129"/>
  <c r="E129"/>
  <c r="G129" s="1"/>
  <c r="F128"/>
  <c r="G128" s="1"/>
  <c r="E128"/>
  <c r="AU127"/>
  <c r="AT127"/>
  <c r="AS127"/>
  <c r="AR127"/>
  <c r="AQ127"/>
  <c r="AP127"/>
  <c r="AO127"/>
  <c r="AN127"/>
  <c r="AM127"/>
  <c r="AL127"/>
  <c r="AK127"/>
  <c r="AJ127"/>
  <c r="AI127"/>
  <c r="AH127"/>
  <c r="AG127"/>
  <c r="AF127"/>
  <c r="AE127"/>
  <c r="AD127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F127" s="1"/>
  <c r="G127" s="1"/>
  <c r="H127"/>
  <c r="E127"/>
  <c r="F126"/>
  <c r="G126" s="1"/>
  <c r="E126"/>
  <c r="F125"/>
  <c r="E125"/>
  <c r="G125" s="1"/>
  <c r="F124"/>
  <c r="G124" s="1"/>
  <c r="E124"/>
  <c r="F123"/>
  <c r="E123"/>
  <c r="G123" s="1"/>
  <c r="AU122"/>
  <c r="AT122"/>
  <c r="AS122"/>
  <c r="AR122"/>
  <c r="AQ122"/>
  <c r="AP122"/>
  <c r="AO122"/>
  <c r="AN122"/>
  <c r="AM122"/>
  <c r="AL122"/>
  <c r="AK122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E122" s="1"/>
  <c r="F122"/>
  <c r="G122" s="1"/>
  <c r="F121"/>
  <c r="E121"/>
  <c r="G121" s="1"/>
  <c r="M120"/>
  <c r="M165" s="1"/>
  <c r="F120"/>
  <c r="E120"/>
  <c r="G120" s="1"/>
  <c r="F119"/>
  <c r="G119" s="1"/>
  <c r="E119"/>
  <c r="F118"/>
  <c r="E118"/>
  <c r="G118" s="1"/>
  <c r="AU117"/>
  <c r="AT117"/>
  <c r="AS117"/>
  <c r="AR117"/>
  <c r="AQ117"/>
  <c r="AP117"/>
  <c r="AO117"/>
  <c r="AN117"/>
  <c r="AM117"/>
  <c r="AL117"/>
  <c r="AK117"/>
  <c r="AJ117"/>
  <c r="AI117"/>
  <c r="AH117"/>
  <c r="AG117"/>
  <c r="AF117"/>
  <c r="AE117"/>
  <c r="AD117"/>
  <c r="AC117"/>
  <c r="AB117"/>
  <c r="AA117"/>
  <c r="Z117"/>
  <c r="Y117"/>
  <c r="X117"/>
  <c r="W117"/>
  <c r="V117"/>
  <c r="U117"/>
  <c r="T117"/>
  <c r="S117"/>
  <c r="R117"/>
  <c r="Q117"/>
  <c r="P117"/>
  <c r="O117"/>
  <c r="N117"/>
  <c r="L117"/>
  <c r="M117" s="1"/>
  <c r="K117"/>
  <c r="J117"/>
  <c r="I117"/>
  <c r="H117"/>
  <c r="E117" s="1"/>
  <c r="F117"/>
  <c r="F116"/>
  <c r="E116"/>
  <c r="G116" s="1"/>
  <c r="AN115"/>
  <c r="F115"/>
  <c r="E115"/>
  <c r="G115" s="1"/>
  <c r="F114"/>
  <c r="G114" s="1"/>
  <c r="E114"/>
  <c r="F113"/>
  <c r="E113"/>
  <c r="G113" s="1"/>
  <c r="AU112"/>
  <c r="AT112"/>
  <c r="AS112"/>
  <c r="AR112"/>
  <c r="AQ112"/>
  <c r="AP112"/>
  <c r="AO112"/>
  <c r="AN112"/>
  <c r="AM112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E112" s="1"/>
  <c r="F112"/>
  <c r="F111"/>
  <c r="E111"/>
  <c r="G111" s="1"/>
  <c r="F110"/>
  <c r="G110" s="1"/>
  <c r="E110"/>
  <c r="F109"/>
  <c r="E109"/>
  <c r="G109" s="1"/>
  <c r="F108"/>
  <c r="G108" s="1"/>
  <c r="E108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F107" s="1"/>
  <c r="G107" s="1"/>
  <c r="H107"/>
  <c r="E107"/>
  <c r="F106"/>
  <c r="G106" s="1"/>
  <c r="E106"/>
  <c r="AN105"/>
  <c r="E105" s="1"/>
  <c r="F105"/>
  <c r="G105" s="1"/>
  <c r="F104"/>
  <c r="E104"/>
  <c r="G104" s="1"/>
  <c r="F103"/>
  <c r="G103" s="1"/>
  <c r="E103"/>
  <c r="AU102"/>
  <c r="AT102"/>
  <c r="AS102"/>
  <c r="AR102"/>
  <c r="AQ102"/>
  <c r="AP102"/>
  <c r="AO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F102" s="1"/>
  <c r="H102"/>
  <c r="F101"/>
  <c r="G101" s="1"/>
  <c r="E101"/>
  <c r="AF100"/>
  <c r="E100" s="1"/>
  <c r="F100"/>
  <c r="F99"/>
  <c r="E99"/>
  <c r="G99" s="1"/>
  <c r="F98"/>
  <c r="G98" s="1"/>
  <c r="E98"/>
  <c r="AU97"/>
  <c r="AT97"/>
  <c r="AS97"/>
  <c r="AR97"/>
  <c r="AQ97"/>
  <c r="AP97"/>
  <c r="AO97"/>
  <c r="AN97"/>
  <c r="AM97"/>
  <c r="AL97"/>
  <c r="AK97"/>
  <c r="AJ97"/>
  <c r="AI97"/>
  <c r="AH97"/>
  <c r="AG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F97" s="1"/>
  <c r="H97"/>
  <c r="F96"/>
  <c r="G96" s="1"/>
  <c r="E96"/>
  <c r="AN95"/>
  <c r="E95" s="1"/>
  <c r="F95"/>
  <c r="G95" s="1"/>
  <c r="F94"/>
  <c r="E94"/>
  <c r="G94" s="1"/>
  <c r="F93"/>
  <c r="G93" s="1"/>
  <c r="E93"/>
  <c r="AU92"/>
  <c r="AT92"/>
  <c r="AS92"/>
  <c r="AR92"/>
  <c r="AQ92"/>
  <c r="AP92"/>
  <c r="AO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F92" s="1"/>
  <c r="H92"/>
  <c r="F91"/>
  <c r="G91" s="1"/>
  <c r="E91"/>
  <c r="AN90"/>
  <c r="E90" s="1"/>
  <c r="F90"/>
  <c r="F89"/>
  <c r="E89"/>
  <c r="G89" s="1"/>
  <c r="F88"/>
  <c r="G88" s="1"/>
  <c r="E88"/>
  <c r="AU87"/>
  <c r="AT87"/>
  <c r="AS87"/>
  <c r="AR87"/>
  <c r="AQ87"/>
  <c r="AP87"/>
  <c r="AO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F87" s="1"/>
  <c r="H87"/>
  <c r="F86"/>
  <c r="G86" s="1"/>
  <c r="E86"/>
  <c r="AN85"/>
  <c r="E85" s="1"/>
  <c r="F85"/>
  <c r="G85" s="1"/>
  <c r="F84"/>
  <c r="E84"/>
  <c r="G84" s="1"/>
  <c r="F83"/>
  <c r="G83" s="1"/>
  <c r="E83"/>
  <c r="AU82"/>
  <c r="AT82"/>
  <c r="AS82"/>
  <c r="AR82"/>
  <c r="AQ82"/>
  <c r="AP82"/>
  <c r="AO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F82" s="1"/>
  <c r="H82"/>
  <c r="P81"/>
  <c r="P166" s="1"/>
  <c r="P776" s="1"/>
  <c r="F81"/>
  <c r="E81"/>
  <c r="G81" s="1"/>
  <c r="AI80"/>
  <c r="AI165" s="1"/>
  <c r="P80"/>
  <c r="P165" s="1"/>
  <c r="P775" s="1"/>
  <c r="F80"/>
  <c r="G80" s="1"/>
  <c r="E80"/>
  <c r="F79"/>
  <c r="E79"/>
  <c r="G79" s="1"/>
  <c r="F78"/>
  <c r="G78" s="1"/>
  <c r="E78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O77"/>
  <c r="P77" s="1"/>
  <c r="N77"/>
  <c r="M77"/>
  <c r="L77"/>
  <c r="K77"/>
  <c r="J77"/>
  <c r="I77"/>
  <c r="F77" s="1"/>
  <c r="G77" s="1"/>
  <c r="H77"/>
  <c r="E77"/>
  <c r="F76"/>
  <c r="G76" s="1"/>
  <c r="E76"/>
  <c r="F75"/>
  <c r="E75"/>
  <c r="G75" s="1"/>
  <c r="F74"/>
  <c r="G74" s="1"/>
  <c r="E74"/>
  <c r="F73"/>
  <c r="E73"/>
  <c r="G73" s="1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E72" s="1"/>
  <c r="F72"/>
  <c r="F71"/>
  <c r="E71"/>
  <c r="G71" s="1"/>
  <c r="F70"/>
  <c r="G70" s="1"/>
  <c r="E70"/>
  <c r="F69"/>
  <c r="E69"/>
  <c r="G69" s="1"/>
  <c r="F68"/>
  <c r="G68" s="1"/>
  <c r="E68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F67" s="1"/>
  <c r="G67" s="1"/>
  <c r="H67"/>
  <c r="E67"/>
  <c r="F66"/>
  <c r="G66" s="1"/>
  <c r="E66"/>
  <c r="F65"/>
  <c r="E65"/>
  <c r="G65" s="1"/>
  <c r="F64"/>
  <c r="G64" s="1"/>
  <c r="E64"/>
  <c r="F63"/>
  <c r="E63"/>
  <c r="G63" s="1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E62" s="1"/>
  <c r="F62"/>
  <c r="F61"/>
  <c r="E61"/>
  <c r="G61" s="1"/>
  <c r="AS60"/>
  <c r="AS165" s="1"/>
  <c r="F60"/>
  <c r="E60"/>
  <c r="G60" s="1"/>
  <c r="F59"/>
  <c r="G59" s="1"/>
  <c r="E59"/>
  <c r="F58"/>
  <c r="E58"/>
  <c r="G58" s="1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E57" s="1"/>
  <c r="F57"/>
  <c r="F56"/>
  <c r="E56"/>
  <c r="G56" s="1"/>
  <c r="F55"/>
  <c r="G55" s="1"/>
  <c r="E55"/>
  <c r="F54"/>
  <c r="E54"/>
  <c r="G54" s="1"/>
  <c r="F53"/>
  <c r="G53" s="1"/>
  <c r="E53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F52" s="1"/>
  <c r="G52" s="1"/>
  <c r="H52"/>
  <c r="E52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O51"/>
  <c r="N51"/>
  <c r="P51" s="1"/>
  <c r="M51"/>
  <c r="L51"/>
  <c r="K51"/>
  <c r="J51"/>
  <c r="I51"/>
  <c r="H51"/>
  <c r="E51"/>
  <c r="AU50"/>
  <c r="AT50"/>
  <c r="AR50"/>
  <c r="AQ50"/>
  <c r="AP50"/>
  <c r="AO50"/>
  <c r="AM50"/>
  <c r="AL50"/>
  <c r="AK50"/>
  <c r="AJ50"/>
  <c r="AH50"/>
  <c r="AG50"/>
  <c r="AE50"/>
  <c r="AD50"/>
  <c r="AC50"/>
  <c r="AB50"/>
  <c r="AA50"/>
  <c r="Z50"/>
  <c r="Y50"/>
  <c r="X50"/>
  <c r="W50"/>
  <c r="V50"/>
  <c r="U50"/>
  <c r="T50"/>
  <c r="S50"/>
  <c r="R50"/>
  <c r="Q50"/>
  <c r="O50"/>
  <c r="P50" s="1"/>
  <c r="N50"/>
  <c r="L50"/>
  <c r="K50"/>
  <c r="M50" s="1"/>
  <c r="J50"/>
  <c r="I50"/>
  <c r="H50"/>
  <c r="F50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E49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F48"/>
  <c r="AU47"/>
  <c r="AQ47"/>
  <c r="AO47"/>
  <c r="AM47"/>
  <c r="AK47"/>
  <c r="AG47"/>
  <c r="AE47"/>
  <c r="AC47"/>
  <c r="AA47"/>
  <c r="Y47"/>
  <c r="W47"/>
  <c r="U47"/>
  <c r="S47"/>
  <c r="Q47"/>
  <c r="O47"/>
  <c r="K47"/>
  <c r="I47"/>
  <c r="F45"/>
  <c r="E45"/>
  <c r="E43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AT33"/>
  <c r="AR33"/>
  <c r="AP33"/>
  <c r="AN33"/>
  <c r="AL33"/>
  <c r="AJ33"/>
  <c r="AH33"/>
  <c r="AF33"/>
  <c r="AD33"/>
  <c r="AB33"/>
  <c r="Z33"/>
  <c r="X33"/>
  <c r="V33"/>
  <c r="T33"/>
  <c r="R33"/>
  <c r="P33"/>
  <c r="N33"/>
  <c r="L33"/>
  <c r="J33"/>
  <c r="H33"/>
  <c r="AU32"/>
  <c r="AS32"/>
  <c r="AQ32"/>
  <c r="AO32"/>
  <c r="AM32"/>
  <c r="AK32"/>
  <c r="AI32"/>
  <c r="AG32"/>
  <c r="AE32"/>
  <c r="AC32"/>
  <c r="AA32"/>
  <c r="Y32"/>
  <c r="W32"/>
  <c r="U32"/>
  <c r="S32"/>
  <c r="F22"/>
  <c r="E22"/>
  <c r="G22" s="1"/>
  <c r="G21"/>
  <c r="AU20"/>
  <c r="AU33" s="1"/>
  <c r="AT20"/>
  <c r="AS20"/>
  <c r="AS33" s="1"/>
  <c r="AR20"/>
  <c r="AQ20"/>
  <c r="AQ33" s="1"/>
  <c r="AP20"/>
  <c r="AO20"/>
  <c r="AO33" s="1"/>
  <c r="AN20"/>
  <c r="AM20"/>
  <c r="AM33" s="1"/>
  <c r="AL20"/>
  <c r="AK20"/>
  <c r="AK33" s="1"/>
  <c r="AJ20"/>
  <c r="AI20"/>
  <c r="AI33" s="1"/>
  <c r="AH20"/>
  <c r="AG20"/>
  <c r="AG33" s="1"/>
  <c r="AF20"/>
  <c r="AE20"/>
  <c r="AE33" s="1"/>
  <c r="AD20"/>
  <c r="AC20"/>
  <c r="AC33" s="1"/>
  <c r="AB20"/>
  <c r="AA20"/>
  <c r="AA33" s="1"/>
  <c r="Z20"/>
  <c r="Y20"/>
  <c r="Y33" s="1"/>
  <c r="X20"/>
  <c r="W20"/>
  <c r="W33" s="1"/>
  <c r="V20"/>
  <c r="U20"/>
  <c r="U33" s="1"/>
  <c r="T20"/>
  <c r="S20"/>
  <c r="S33" s="1"/>
  <c r="R20"/>
  <c r="Q20"/>
  <c r="Q33" s="1"/>
  <c r="P20"/>
  <c r="O20"/>
  <c r="O33" s="1"/>
  <c r="N20"/>
  <c r="M20"/>
  <c r="M33" s="1"/>
  <c r="L20"/>
  <c r="K20"/>
  <c r="K33" s="1"/>
  <c r="J20"/>
  <c r="I20"/>
  <c r="H20"/>
  <c r="E20"/>
  <c r="AU19"/>
  <c r="AT19"/>
  <c r="AT32" s="1"/>
  <c r="AS19"/>
  <c r="AR19"/>
  <c r="AR32" s="1"/>
  <c r="AQ19"/>
  <c r="AP19"/>
  <c r="AP32" s="1"/>
  <c r="AO19"/>
  <c r="AN19"/>
  <c r="AN32" s="1"/>
  <c r="AM19"/>
  <c r="AL19"/>
  <c r="AL32" s="1"/>
  <c r="AK19"/>
  <c r="AJ19"/>
  <c r="AJ32" s="1"/>
  <c r="AI19"/>
  <c r="AH19"/>
  <c r="AH32" s="1"/>
  <c r="AG19"/>
  <c r="AF19"/>
  <c r="AF32" s="1"/>
  <c r="AE19"/>
  <c r="AD19"/>
  <c r="AD32" s="1"/>
  <c r="AC19"/>
  <c r="AB19"/>
  <c r="AB32" s="1"/>
  <c r="AA19"/>
  <c r="Z19"/>
  <c r="Z32" s="1"/>
  <c r="Y19"/>
  <c r="X19"/>
  <c r="X32" s="1"/>
  <c r="W19"/>
  <c r="V19"/>
  <c r="V32" s="1"/>
  <c r="U19"/>
  <c r="T19"/>
  <c r="T32" s="1"/>
  <c r="S19"/>
  <c r="R19"/>
  <c r="R32" s="1"/>
  <c r="Q19"/>
  <c r="Q32" s="1"/>
  <c r="P19"/>
  <c r="P32" s="1"/>
  <c r="O19"/>
  <c r="O32" s="1"/>
  <c r="N19"/>
  <c r="N32" s="1"/>
  <c r="M19"/>
  <c r="M32" s="1"/>
  <c r="L19"/>
  <c r="L32" s="1"/>
  <c r="K19"/>
  <c r="K32" s="1"/>
  <c r="J19"/>
  <c r="J32" s="1"/>
  <c r="I19"/>
  <c r="I32" s="1"/>
  <c r="F32" s="1"/>
  <c r="H19"/>
  <c r="H32" s="1"/>
  <c r="E32" s="1"/>
  <c r="F19"/>
  <c r="AU18"/>
  <c r="AU31" s="1"/>
  <c r="AT18"/>
  <c r="AT31" s="1"/>
  <c r="AS18"/>
  <c r="AS31" s="1"/>
  <c r="AR18"/>
  <c r="AR31" s="1"/>
  <c r="AQ18"/>
  <c r="AQ31" s="1"/>
  <c r="AP18"/>
  <c r="AP31" s="1"/>
  <c r="AO18"/>
  <c r="AO31" s="1"/>
  <c r="AN18"/>
  <c r="AN31" s="1"/>
  <c r="AM18"/>
  <c r="AM31" s="1"/>
  <c r="AL18"/>
  <c r="AL31" s="1"/>
  <c r="AK18"/>
  <c r="AK31" s="1"/>
  <c r="AJ18"/>
  <c r="AJ31" s="1"/>
  <c r="AI18"/>
  <c r="AI31" s="1"/>
  <c r="AH18"/>
  <c r="AH31" s="1"/>
  <c r="AG18"/>
  <c r="AG31" s="1"/>
  <c r="AF18"/>
  <c r="AF31" s="1"/>
  <c r="AE18"/>
  <c r="AE31" s="1"/>
  <c r="AD18"/>
  <c r="AD31" s="1"/>
  <c r="AC18"/>
  <c r="AC31" s="1"/>
  <c r="AB18"/>
  <c r="AB31" s="1"/>
  <c r="AA18"/>
  <c r="AA31" s="1"/>
  <c r="Z18"/>
  <c r="Z31" s="1"/>
  <c r="Y18"/>
  <c r="Y31" s="1"/>
  <c r="X18"/>
  <c r="X31" s="1"/>
  <c r="W18"/>
  <c r="W31" s="1"/>
  <c r="V18"/>
  <c r="V31" s="1"/>
  <c r="U18"/>
  <c r="U31" s="1"/>
  <c r="T18"/>
  <c r="T31" s="1"/>
  <c r="S18"/>
  <c r="S31" s="1"/>
  <c r="R18"/>
  <c r="R31" s="1"/>
  <c r="Q18"/>
  <c r="Q31" s="1"/>
  <c r="P18"/>
  <c r="P31" s="1"/>
  <c r="O18"/>
  <c r="O31" s="1"/>
  <c r="N18"/>
  <c r="N31" s="1"/>
  <c r="M18"/>
  <c r="M31" s="1"/>
  <c r="L18"/>
  <c r="L31" s="1"/>
  <c r="K18"/>
  <c r="K31" s="1"/>
  <c r="J18"/>
  <c r="J31" s="1"/>
  <c r="I18"/>
  <c r="I31" s="1"/>
  <c r="H18"/>
  <c r="H31" s="1"/>
  <c r="E31" s="1"/>
  <c r="E18"/>
  <c r="AU17"/>
  <c r="AU30" s="1"/>
  <c r="AU29" s="1"/>
  <c r="AT17"/>
  <c r="AT30" s="1"/>
  <c r="AT29" s="1"/>
  <c r="AS17"/>
  <c r="AS30" s="1"/>
  <c r="AS29" s="1"/>
  <c r="AR17"/>
  <c r="AR30" s="1"/>
  <c r="AR29" s="1"/>
  <c r="AQ17"/>
  <c r="AQ30" s="1"/>
  <c r="AQ29" s="1"/>
  <c r="AP17"/>
  <c r="AP30" s="1"/>
  <c r="AP29" s="1"/>
  <c r="AO17"/>
  <c r="AO30" s="1"/>
  <c r="AO29" s="1"/>
  <c r="AN17"/>
  <c r="AN30" s="1"/>
  <c r="AN29" s="1"/>
  <c r="AM17"/>
  <c r="AM30" s="1"/>
  <c r="AM29" s="1"/>
  <c r="AL17"/>
  <c r="AL30" s="1"/>
  <c r="AL29" s="1"/>
  <c r="AK17"/>
  <c r="AK30" s="1"/>
  <c r="AK29" s="1"/>
  <c r="AJ17"/>
  <c r="AJ30" s="1"/>
  <c r="AJ29" s="1"/>
  <c r="AI17"/>
  <c r="AI30" s="1"/>
  <c r="AI29" s="1"/>
  <c r="AH17"/>
  <c r="AH30" s="1"/>
  <c r="AH29" s="1"/>
  <c r="AG17"/>
  <c r="AG30" s="1"/>
  <c r="AG29" s="1"/>
  <c r="AF17"/>
  <c r="AF30" s="1"/>
  <c r="AF29" s="1"/>
  <c r="AE17"/>
  <c r="AE30" s="1"/>
  <c r="AE29" s="1"/>
  <c r="AD17"/>
  <c r="AD30" s="1"/>
  <c r="AD29" s="1"/>
  <c r="AC17"/>
  <c r="AC30" s="1"/>
  <c r="AC29" s="1"/>
  <c r="AB17"/>
  <c r="AB30" s="1"/>
  <c r="AB29" s="1"/>
  <c r="AA17"/>
  <c r="AA30" s="1"/>
  <c r="AA29" s="1"/>
  <c r="Z17"/>
  <c r="Z30" s="1"/>
  <c r="Z29" s="1"/>
  <c r="Y17"/>
  <c r="Y30" s="1"/>
  <c r="Y29" s="1"/>
  <c r="X17"/>
  <c r="X30" s="1"/>
  <c r="X29" s="1"/>
  <c r="W17"/>
  <c r="W30" s="1"/>
  <c r="W29" s="1"/>
  <c r="V17"/>
  <c r="V30" s="1"/>
  <c r="V29" s="1"/>
  <c r="U17"/>
  <c r="U30" s="1"/>
  <c r="U29" s="1"/>
  <c r="T17"/>
  <c r="T30" s="1"/>
  <c r="T29" s="1"/>
  <c r="S17"/>
  <c r="S30" s="1"/>
  <c r="S29" s="1"/>
  <c r="R17"/>
  <c r="R30" s="1"/>
  <c r="R29" s="1"/>
  <c r="Q17"/>
  <c r="Q30" s="1"/>
  <c r="Q29" s="1"/>
  <c r="P17"/>
  <c r="P30" s="1"/>
  <c r="P29" s="1"/>
  <c r="O17"/>
  <c r="O30" s="1"/>
  <c r="O29" s="1"/>
  <c r="N17"/>
  <c r="N30" s="1"/>
  <c r="N29" s="1"/>
  <c r="M17"/>
  <c r="M30" s="1"/>
  <c r="M29" s="1"/>
  <c r="L17"/>
  <c r="L30" s="1"/>
  <c r="L29" s="1"/>
  <c r="K17"/>
  <c r="K30" s="1"/>
  <c r="K29" s="1"/>
  <c r="J17"/>
  <c r="J30" s="1"/>
  <c r="J29" s="1"/>
  <c r="I17"/>
  <c r="I30" s="1"/>
  <c r="H17"/>
  <c r="H30" s="1"/>
  <c r="F17"/>
  <c r="AU16"/>
  <c r="AS16"/>
  <c r="AQ16"/>
  <c r="AO16"/>
  <c r="AM16"/>
  <c r="AK16"/>
  <c r="AI16"/>
  <c r="AG16"/>
  <c r="AE16"/>
  <c r="AC16"/>
  <c r="AA16"/>
  <c r="Y16"/>
  <c r="W16"/>
  <c r="U16"/>
  <c r="S16"/>
  <c r="Q16"/>
  <c r="O16"/>
  <c r="M16"/>
  <c r="K16"/>
  <c r="I16"/>
  <c r="AS508" i="13"/>
  <c r="H348"/>
  <c r="H163"/>
  <c r="H48"/>
  <c r="G342" i="18" l="1"/>
  <c r="E289"/>
  <c r="AN289"/>
  <c r="G344"/>
  <c r="G349"/>
  <c r="F30"/>
  <c r="I29"/>
  <c r="F29" s="1"/>
  <c r="G32"/>
  <c r="E30"/>
  <c r="F31"/>
  <c r="G31" s="1"/>
  <c r="H29"/>
  <c r="E29" s="1"/>
  <c r="E33"/>
  <c r="AS775"/>
  <c r="AS162"/>
  <c r="AS47" s="1"/>
  <c r="AS50"/>
  <c r="AI282"/>
  <c r="AI167" s="1"/>
  <c r="AI170"/>
  <c r="F285"/>
  <c r="AG282"/>
  <c r="AG167" s="1"/>
  <c r="AG170"/>
  <c r="F167"/>
  <c r="P347"/>
  <c r="E350"/>
  <c r="G350" s="1"/>
  <c r="H16"/>
  <c r="J16"/>
  <c r="L16"/>
  <c r="F16" s="1"/>
  <c r="N16"/>
  <c r="P16" s="1"/>
  <c r="R16"/>
  <c r="T16"/>
  <c r="V16"/>
  <c r="X16"/>
  <c r="Z16"/>
  <c r="AB16"/>
  <c r="AD16"/>
  <c r="AF16"/>
  <c r="AH16"/>
  <c r="AJ16"/>
  <c r="AL16"/>
  <c r="AN16"/>
  <c r="AP16"/>
  <c r="AR16"/>
  <c r="AT16"/>
  <c r="E17"/>
  <c r="G17" s="1"/>
  <c r="F18"/>
  <c r="G18" s="1"/>
  <c r="E19"/>
  <c r="G19" s="1"/>
  <c r="I33"/>
  <c r="F33" s="1"/>
  <c r="G33" s="1"/>
  <c r="F20"/>
  <c r="G20" s="1"/>
  <c r="G57"/>
  <c r="G62"/>
  <c r="G72"/>
  <c r="AI775"/>
  <c r="AI162"/>
  <c r="AI47" s="1"/>
  <c r="AI50"/>
  <c r="G90"/>
  <c r="G100"/>
  <c r="G112"/>
  <c r="G117"/>
  <c r="M162"/>
  <c r="G147"/>
  <c r="G157"/>
  <c r="G169"/>
  <c r="F170"/>
  <c r="G171"/>
  <c r="G177"/>
  <c r="G212"/>
  <c r="G222"/>
  <c r="G230"/>
  <c r="G240"/>
  <c r="F282"/>
  <c r="G283"/>
  <c r="G289"/>
  <c r="AN290"/>
  <c r="E290" s="1"/>
  <c r="G290" s="1"/>
  <c r="AN347"/>
  <c r="G302"/>
  <c r="G307"/>
  <c r="G312"/>
  <c r="G348"/>
  <c r="G359"/>
  <c r="G361"/>
  <c r="I438"/>
  <c r="I353"/>
  <c r="K438"/>
  <c r="K353"/>
  <c r="M438"/>
  <c r="M353"/>
  <c r="O438"/>
  <c r="O353"/>
  <c r="Q438"/>
  <c r="Q353"/>
  <c r="S438"/>
  <c r="S353"/>
  <c r="U438"/>
  <c r="U353"/>
  <c r="W438"/>
  <c r="W353"/>
  <c r="Y438"/>
  <c r="Y353"/>
  <c r="AA438"/>
  <c r="AA353"/>
  <c r="AC438"/>
  <c r="AC353"/>
  <c r="AE438"/>
  <c r="AE353"/>
  <c r="AG438"/>
  <c r="AG353"/>
  <c r="AI438"/>
  <c r="AI353"/>
  <c r="AK438"/>
  <c r="AK353"/>
  <c r="AM438"/>
  <c r="AM353"/>
  <c r="AO438"/>
  <c r="AO353"/>
  <c r="AQ438"/>
  <c r="AQ353"/>
  <c r="AS438"/>
  <c r="AS353"/>
  <c r="AU438"/>
  <c r="AU353"/>
  <c r="H439"/>
  <c r="H354"/>
  <c r="J439"/>
  <c r="J354"/>
  <c r="L439"/>
  <c r="L354"/>
  <c r="N439"/>
  <c r="N354"/>
  <c r="P439"/>
  <c r="P354"/>
  <c r="R439"/>
  <c r="R354"/>
  <c r="T439"/>
  <c r="T354"/>
  <c r="V439"/>
  <c r="V354"/>
  <c r="X439"/>
  <c r="X354"/>
  <c r="Z439"/>
  <c r="Z354"/>
  <c r="AB439"/>
  <c r="AB354"/>
  <c r="G395"/>
  <c r="G402"/>
  <c r="G412"/>
  <c r="E773"/>
  <c r="H772"/>
  <c r="P772"/>
  <c r="AF165"/>
  <c r="AN165"/>
  <c r="AF285"/>
  <c r="AF170" s="1"/>
  <c r="E170" s="1"/>
  <c r="J769"/>
  <c r="L769"/>
  <c r="N769"/>
  <c r="P769"/>
  <c r="R769"/>
  <c r="T769"/>
  <c r="V769"/>
  <c r="X769"/>
  <c r="Z769"/>
  <c r="AB769"/>
  <c r="F387"/>
  <c r="G387" s="1"/>
  <c r="H392"/>
  <c r="E392" s="1"/>
  <c r="G392" s="1"/>
  <c r="AD434"/>
  <c r="AF434"/>
  <c r="AF769" s="1"/>
  <c r="AH434"/>
  <c r="AJ434"/>
  <c r="AJ769" s="1"/>
  <c r="AL434"/>
  <c r="AN434"/>
  <c r="AN769" s="1"/>
  <c r="AP434"/>
  <c r="AR434"/>
  <c r="AR769" s="1"/>
  <c r="AT434"/>
  <c r="I435"/>
  <c r="I770" s="1"/>
  <c r="K435"/>
  <c r="O435"/>
  <c r="Q435"/>
  <c r="S435"/>
  <c r="U435"/>
  <c r="W435"/>
  <c r="Y435"/>
  <c r="AA435"/>
  <c r="AC435"/>
  <c r="AE435"/>
  <c r="AG435"/>
  <c r="AI435"/>
  <c r="AK435"/>
  <c r="AM435"/>
  <c r="AO435"/>
  <c r="AQ435"/>
  <c r="AS435"/>
  <c r="AU435"/>
  <c r="H436"/>
  <c r="J436"/>
  <c r="L436"/>
  <c r="N436"/>
  <c r="P436"/>
  <c r="R436"/>
  <c r="T436"/>
  <c r="V436"/>
  <c r="X436"/>
  <c r="Z436"/>
  <c r="AB436"/>
  <c r="AD436"/>
  <c r="AF436"/>
  <c r="AH436"/>
  <c r="AJ436"/>
  <c r="AL436"/>
  <c r="AN436"/>
  <c r="AP436"/>
  <c r="AR436"/>
  <c r="AT436"/>
  <c r="I474"/>
  <c r="I768" s="1"/>
  <c r="F469"/>
  <c r="I468"/>
  <c r="K474"/>
  <c r="K473" s="1"/>
  <c r="K468"/>
  <c r="M474"/>
  <c r="O474"/>
  <c r="O473" s="1"/>
  <c r="O468"/>
  <c r="Q474"/>
  <c r="Q473" s="1"/>
  <c r="Q468"/>
  <c r="S474"/>
  <c r="S473" s="1"/>
  <c r="S468"/>
  <c r="U474"/>
  <c r="U473" s="1"/>
  <c r="U468"/>
  <c r="W474"/>
  <c r="W473" s="1"/>
  <c r="W468"/>
  <c r="Y474"/>
  <c r="Y473" s="1"/>
  <c r="Y468"/>
  <c r="AA474"/>
  <c r="AA473" s="1"/>
  <c r="AA468"/>
  <c r="AC474"/>
  <c r="AC473" s="1"/>
  <c r="AC468"/>
  <c r="AE474"/>
  <c r="AE473" s="1"/>
  <c r="AE468"/>
  <c r="AG474"/>
  <c r="AG473" s="1"/>
  <c r="AG468"/>
  <c r="AI474"/>
  <c r="AI473" s="1"/>
  <c r="AI468"/>
  <c r="AK474"/>
  <c r="AK473" s="1"/>
  <c r="AK468"/>
  <c r="AM474"/>
  <c r="AM473" s="1"/>
  <c r="AM468"/>
  <c r="AO474"/>
  <c r="AO473" s="1"/>
  <c r="AO468"/>
  <c r="AQ474"/>
  <c r="AQ473" s="1"/>
  <c r="AQ468"/>
  <c r="AS474"/>
  <c r="AS473" s="1"/>
  <c r="AS468"/>
  <c r="AU474"/>
  <c r="AU473" s="1"/>
  <c r="AU468"/>
  <c r="H475"/>
  <c r="E475" s="1"/>
  <c r="E470"/>
  <c r="E471"/>
  <c r="F472"/>
  <c r="G458"/>
  <c r="AN82"/>
  <c r="E82" s="1"/>
  <c r="G82" s="1"/>
  <c r="AN87"/>
  <c r="E87" s="1"/>
  <c r="G87" s="1"/>
  <c r="AN92"/>
  <c r="E92" s="1"/>
  <c r="G92" s="1"/>
  <c r="AF97"/>
  <c r="E97" s="1"/>
  <c r="G97" s="1"/>
  <c r="AN102"/>
  <c r="E102" s="1"/>
  <c r="G102" s="1"/>
  <c r="AN137"/>
  <c r="E137" s="1"/>
  <c r="G137" s="1"/>
  <c r="H162"/>
  <c r="J162"/>
  <c r="J47" s="1"/>
  <c r="L162"/>
  <c r="L47" s="1"/>
  <c r="M47" s="1"/>
  <c r="N162"/>
  <c r="N47" s="1"/>
  <c r="P47" s="1"/>
  <c r="P162"/>
  <c r="R162"/>
  <c r="R47" s="1"/>
  <c r="T162"/>
  <c r="T47" s="1"/>
  <c r="V162"/>
  <c r="V47" s="1"/>
  <c r="X162"/>
  <c r="X47" s="1"/>
  <c r="Z162"/>
  <c r="Z47" s="1"/>
  <c r="AB162"/>
  <c r="AB47" s="1"/>
  <c r="AD162"/>
  <c r="AD47" s="1"/>
  <c r="AF162"/>
  <c r="AF47" s="1"/>
  <c r="AH162"/>
  <c r="AH47" s="1"/>
  <c r="AJ162"/>
  <c r="AJ47" s="1"/>
  <c r="AL162"/>
  <c r="AL47" s="1"/>
  <c r="AN162"/>
  <c r="AN47" s="1"/>
  <c r="AP162"/>
  <c r="AP47" s="1"/>
  <c r="AR162"/>
  <c r="AR47" s="1"/>
  <c r="AT162"/>
  <c r="AT47" s="1"/>
  <c r="E163"/>
  <c r="E48" s="1"/>
  <c r="G48" s="1"/>
  <c r="F773"/>
  <c r="G773" s="1"/>
  <c r="I772"/>
  <c r="O772"/>
  <c r="Q772"/>
  <c r="S772"/>
  <c r="U772"/>
  <c r="W772"/>
  <c r="Y772"/>
  <c r="AA772"/>
  <c r="AC772"/>
  <c r="AE772"/>
  <c r="AI772"/>
  <c r="AK772"/>
  <c r="AM772"/>
  <c r="AO772"/>
  <c r="AQ772"/>
  <c r="AS772"/>
  <c r="AU772"/>
  <c r="F164"/>
  <c r="E774"/>
  <c r="G774" s="1"/>
  <c r="E165"/>
  <c r="E50" s="1"/>
  <c r="G50" s="1"/>
  <c r="AG775"/>
  <c r="AG772" s="1"/>
  <c r="F166"/>
  <c r="E776"/>
  <c r="G776" s="1"/>
  <c r="AG182"/>
  <c r="F182" s="1"/>
  <c r="G182" s="1"/>
  <c r="AF197"/>
  <c r="E197" s="1"/>
  <c r="G197" s="1"/>
  <c r="E205"/>
  <c r="G205" s="1"/>
  <c r="AF207"/>
  <c r="E207" s="1"/>
  <c r="G207" s="1"/>
  <c r="AF227"/>
  <c r="E227" s="1"/>
  <c r="G227" s="1"/>
  <c r="AG232"/>
  <c r="F232" s="1"/>
  <c r="G232" s="1"/>
  <c r="AF237"/>
  <c r="E237" s="1"/>
  <c r="G237" s="1"/>
  <c r="AF242"/>
  <c r="E242" s="1"/>
  <c r="G242" s="1"/>
  <c r="AG247"/>
  <c r="F247" s="1"/>
  <c r="G247" s="1"/>
  <c r="AF252"/>
  <c r="E252" s="1"/>
  <c r="G252" s="1"/>
  <c r="AG257"/>
  <c r="F257" s="1"/>
  <c r="G257" s="1"/>
  <c r="H282"/>
  <c r="H433"/>
  <c r="J433"/>
  <c r="L433"/>
  <c r="N433"/>
  <c r="P433"/>
  <c r="R433"/>
  <c r="T433"/>
  <c r="V433"/>
  <c r="X433"/>
  <c r="Z433"/>
  <c r="AB433"/>
  <c r="AD433"/>
  <c r="AF433"/>
  <c r="AH433"/>
  <c r="AJ433"/>
  <c r="AL433"/>
  <c r="AN433"/>
  <c r="AP433"/>
  <c r="AR433"/>
  <c r="AT433"/>
  <c r="I434"/>
  <c r="I432" s="1"/>
  <c r="K434"/>
  <c r="M434"/>
  <c r="O434"/>
  <c r="Q434"/>
  <c r="S434"/>
  <c r="U434"/>
  <c r="U432" s="1"/>
  <c r="W434"/>
  <c r="Y434"/>
  <c r="AA434"/>
  <c r="AC434"/>
  <c r="AE434"/>
  <c r="AG434"/>
  <c r="AG432" s="1"/>
  <c r="AI434"/>
  <c r="AK434"/>
  <c r="AK432" s="1"/>
  <c r="AM434"/>
  <c r="AO434"/>
  <c r="AQ434"/>
  <c r="AS434"/>
  <c r="AS432" s="1"/>
  <c r="AU434"/>
  <c r="H435"/>
  <c r="J435"/>
  <c r="L435"/>
  <c r="N435"/>
  <c r="P395"/>
  <c r="P435" s="1"/>
  <c r="P440" s="1"/>
  <c r="R435"/>
  <c r="T435"/>
  <c r="T770" s="1"/>
  <c r="V435"/>
  <c r="X435"/>
  <c r="X770" s="1"/>
  <c r="Z435"/>
  <c r="AB435"/>
  <c r="AB770" s="1"/>
  <c r="AD435"/>
  <c r="AF435"/>
  <c r="AF770" s="1"/>
  <c r="AH435"/>
  <c r="AJ435"/>
  <c r="AJ770" s="1"/>
  <c r="AL435"/>
  <c r="AN435"/>
  <c r="AP435"/>
  <c r="AR435"/>
  <c r="AT435"/>
  <c r="I436"/>
  <c r="K436"/>
  <c r="M436"/>
  <c r="O436"/>
  <c r="Q436"/>
  <c r="S436"/>
  <c r="U436"/>
  <c r="W436"/>
  <c r="Y436"/>
  <c r="AA436"/>
  <c r="AC436"/>
  <c r="AE436"/>
  <c r="AG436"/>
  <c r="AI436"/>
  <c r="AK436"/>
  <c r="AM436"/>
  <c r="AO436"/>
  <c r="AQ436"/>
  <c r="AS436"/>
  <c r="AU436"/>
  <c r="H474"/>
  <c r="E469"/>
  <c r="H468"/>
  <c r="J474"/>
  <c r="J473" s="1"/>
  <c r="J468"/>
  <c r="L474"/>
  <c r="L473" s="1"/>
  <c r="L468"/>
  <c r="N474"/>
  <c r="N473" s="1"/>
  <c r="N468"/>
  <c r="P474"/>
  <c r="P473" s="1"/>
  <c r="P468"/>
  <c r="R474"/>
  <c r="R473" s="1"/>
  <c r="R468"/>
  <c r="T474"/>
  <c r="T473" s="1"/>
  <c r="T468"/>
  <c r="V474"/>
  <c r="V473" s="1"/>
  <c r="V468"/>
  <c r="X474"/>
  <c r="X473" s="1"/>
  <c r="X468"/>
  <c r="Z474"/>
  <c r="Z473" s="1"/>
  <c r="Z468"/>
  <c r="AB474"/>
  <c r="AB473" s="1"/>
  <c r="AB468"/>
  <c r="AD474"/>
  <c r="AD473" s="1"/>
  <c r="AD468"/>
  <c r="AF474"/>
  <c r="AF473" s="1"/>
  <c r="AF468"/>
  <c r="AH474"/>
  <c r="AH473" s="1"/>
  <c r="AH468"/>
  <c r="AJ474"/>
  <c r="AJ473" s="1"/>
  <c r="AJ468"/>
  <c r="AL474"/>
  <c r="AL473" s="1"/>
  <c r="AL468"/>
  <c r="AN474"/>
  <c r="AN473" s="1"/>
  <c r="AN468"/>
  <c r="AP474"/>
  <c r="AP473" s="1"/>
  <c r="AP468"/>
  <c r="AR474"/>
  <c r="AR473" s="1"/>
  <c r="AR468"/>
  <c r="AT474"/>
  <c r="AT473" s="1"/>
  <c r="AT468"/>
  <c r="G475"/>
  <c r="I476"/>
  <c r="F476" s="1"/>
  <c r="F471"/>
  <c r="G471" s="1"/>
  <c r="H477"/>
  <c r="E477" s="1"/>
  <c r="E472"/>
  <c r="M450"/>
  <c r="M470" s="1"/>
  <c r="M475" s="1"/>
  <c r="F470"/>
  <c r="G470" s="1"/>
  <c r="H476"/>
  <c r="E476" s="1"/>
  <c r="I477"/>
  <c r="F477" s="1"/>
  <c r="G477" s="1"/>
  <c r="T518"/>
  <c r="T775" s="1"/>
  <c r="T772" s="1"/>
  <c r="T510"/>
  <c r="F516"/>
  <c r="I515"/>
  <c r="J515"/>
  <c r="N515"/>
  <c r="V515"/>
  <c r="Z515"/>
  <c r="AD515"/>
  <c r="AH515"/>
  <c r="AL515"/>
  <c r="AP515"/>
  <c r="AT515"/>
  <c r="G538"/>
  <c r="G547"/>
  <c r="G611"/>
  <c r="G612"/>
  <c r="G613"/>
  <c r="G616"/>
  <c r="G633"/>
  <c r="G636"/>
  <c r="G637"/>
  <c r="G653"/>
  <c r="G654"/>
  <c r="G655"/>
  <c r="G658"/>
  <c r="H448"/>
  <c r="J448"/>
  <c r="L448"/>
  <c r="M448" s="1"/>
  <c r="N448"/>
  <c r="P448"/>
  <c r="R448"/>
  <c r="T448"/>
  <c r="V448"/>
  <c r="X448"/>
  <c r="Z448"/>
  <c r="AB448"/>
  <c r="AD448"/>
  <c r="AF448"/>
  <c r="AH448"/>
  <c r="AJ448"/>
  <c r="AL448"/>
  <c r="AN448"/>
  <c r="AP448"/>
  <c r="AR448"/>
  <c r="AT448"/>
  <c r="E449"/>
  <c r="G449" s="1"/>
  <c r="F450"/>
  <c r="G450" s="1"/>
  <c r="E451"/>
  <c r="G451" s="1"/>
  <c r="F452"/>
  <c r="G452" s="1"/>
  <c r="F494"/>
  <c r="G495"/>
  <c r="G497"/>
  <c r="G499"/>
  <c r="G508"/>
  <c r="L518"/>
  <c r="L775" s="1"/>
  <c r="L510"/>
  <c r="R518"/>
  <c r="R515" s="1"/>
  <c r="R510"/>
  <c r="F518"/>
  <c r="E516"/>
  <c r="E42" s="1"/>
  <c r="L515"/>
  <c r="P515"/>
  <c r="T515"/>
  <c r="X515"/>
  <c r="AB515"/>
  <c r="AF515"/>
  <c r="AJ515"/>
  <c r="AN515"/>
  <c r="AR515"/>
  <c r="F517"/>
  <c r="F526"/>
  <c r="G527"/>
  <c r="E672"/>
  <c r="G529"/>
  <c r="F673"/>
  <c r="E674"/>
  <c r="G674" s="1"/>
  <c r="G531"/>
  <c r="F675"/>
  <c r="G533"/>
  <c r="G534"/>
  <c r="G535"/>
  <c r="M508"/>
  <c r="M513" s="1"/>
  <c r="M518" s="1"/>
  <c r="M515" s="1"/>
  <c r="K513"/>
  <c r="I670"/>
  <c r="F670" s="1"/>
  <c r="H671"/>
  <c r="J671"/>
  <c r="L671"/>
  <c r="F671" s="1"/>
  <c r="N671"/>
  <c r="P671"/>
  <c r="R671"/>
  <c r="T671"/>
  <c r="V671"/>
  <c r="X671"/>
  <c r="Z671"/>
  <c r="AB671"/>
  <c r="AD671"/>
  <c r="I672"/>
  <c r="F672" s="1"/>
  <c r="G672" s="1"/>
  <c r="H673"/>
  <c r="E673" s="1"/>
  <c r="H675"/>
  <c r="E675" s="1"/>
  <c r="AH755"/>
  <c r="AH748"/>
  <c r="AJ755"/>
  <c r="AJ748"/>
  <c r="AL755"/>
  <c r="AL748"/>
  <c r="AN755"/>
  <c r="AN748"/>
  <c r="AP755"/>
  <c r="AP748"/>
  <c r="AR755"/>
  <c r="AR748"/>
  <c r="AT755"/>
  <c r="AT748"/>
  <c r="K756"/>
  <c r="M756"/>
  <c r="O756"/>
  <c r="Q756"/>
  <c r="S756"/>
  <c r="U756"/>
  <c r="W756"/>
  <c r="Y756"/>
  <c r="AA756"/>
  <c r="AC756"/>
  <c r="AE756"/>
  <c r="AG756"/>
  <c r="AI756"/>
  <c r="AK756"/>
  <c r="AM756"/>
  <c r="AO756"/>
  <c r="AQ756"/>
  <c r="AS756"/>
  <c r="AU756"/>
  <c r="J757"/>
  <c r="L757"/>
  <c r="N757"/>
  <c r="P757"/>
  <c r="R757"/>
  <c r="T757"/>
  <c r="V757"/>
  <c r="X757"/>
  <c r="Z757"/>
  <c r="AB757"/>
  <c r="AD757"/>
  <c r="AF757"/>
  <c r="AH757"/>
  <c r="AJ757"/>
  <c r="AL757"/>
  <c r="AN757"/>
  <c r="AP757"/>
  <c r="AR757"/>
  <c r="AT757"/>
  <c r="I758"/>
  <c r="F752"/>
  <c r="K758"/>
  <c r="M758"/>
  <c r="O758"/>
  <c r="Q758"/>
  <c r="S758"/>
  <c r="U758"/>
  <c r="W758"/>
  <c r="Y758"/>
  <c r="AA758"/>
  <c r="AC758"/>
  <c r="AE758"/>
  <c r="AG758"/>
  <c r="AI758"/>
  <c r="AK758"/>
  <c r="AM758"/>
  <c r="AO758"/>
  <c r="AQ758"/>
  <c r="AS758"/>
  <c r="AU758"/>
  <c r="H759"/>
  <c r="E753"/>
  <c r="G753" s="1"/>
  <c r="J759"/>
  <c r="L759"/>
  <c r="N759"/>
  <c r="P759"/>
  <c r="R759"/>
  <c r="T759"/>
  <c r="V759"/>
  <c r="X759"/>
  <c r="Z759"/>
  <c r="AB759"/>
  <c r="AD759"/>
  <c r="AF759"/>
  <c r="AH759"/>
  <c r="AJ759"/>
  <c r="AL759"/>
  <c r="AN759"/>
  <c r="AP759"/>
  <c r="AR759"/>
  <c r="AT759"/>
  <c r="G682"/>
  <c r="H494"/>
  <c r="E494" s="1"/>
  <c r="R505"/>
  <c r="F505" s="1"/>
  <c r="G505" s="1"/>
  <c r="I510"/>
  <c r="K510"/>
  <c r="E510" s="1"/>
  <c r="M510"/>
  <c r="O510"/>
  <c r="Q510"/>
  <c r="S510"/>
  <c r="U510"/>
  <c r="W510"/>
  <c r="Y510"/>
  <c r="AA510"/>
  <c r="AC510"/>
  <c r="AE510"/>
  <c r="AG510"/>
  <c r="AI510"/>
  <c r="AK510"/>
  <c r="AM510"/>
  <c r="AO510"/>
  <c r="AQ510"/>
  <c r="AS510"/>
  <c r="AU510"/>
  <c r="F511"/>
  <c r="G511" s="1"/>
  <c r="E512"/>
  <c r="G512" s="1"/>
  <c r="F513"/>
  <c r="E514"/>
  <c r="G514" s="1"/>
  <c r="H515"/>
  <c r="H526"/>
  <c r="F530"/>
  <c r="G530" s="1"/>
  <c r="AF544"/>
  <c r="E544" s="1"/>
  <c r="G544" s="1"/>
  <c r="AF610"/>
  <c r="E610" s="1"/>
  <c r="G610" s="1"/>
  <c r="AI622"/>
  <c r="E622" s="1"/>
  <c r="G622" s="1"/>
  <c r="AI628"/>
  <c r="E628" s="1"/>
  <c r="G628" s="1"/>
  <c r="AI634"/>
  <c r="E634" s="1"/>
  <c r="G634" s="1"/>
  <c r="AF652"/>
  <c r="E652" s="1"/>
  <c r="G652" s="1"/>
  <c r="G677"/>
  <c r="I755"/>
  <c r="K755"/>
  <c r="K748"/>
  <c r="M755"/>
  <c r="M748"/>
  <c r="O755"/>
  <c r="O748"/>
  <c r="Q755"/>
  <c r="Q748"/>
  <c r="S755"/>
  <c r="S748"/>
  <c r="U755"/>
  <c r="U748"/>
  <c r="W755"/>
  <c r="W748"/>
  <c r="Y755"/>
  <c r="Y748"/>
  <c r="AA755"/>
  <c r="AA748"/>
  <c r="AC755"/>
  <c r="AC748"/>
  <c r="AE755"/>
  <c r="AE748"/>
  <c r="AG755"/>
  <c r="AG748"/>
  <c r="AI755"/>
  <c r="AI748"/>
  <c r="AK755"/>
  <c r="AK748"/>
  <c r="AM755"/>
  <c r="AM748"/>
  <c r="AO755"/>
  <c r="AO748"/>
  <c r="AQ755"/>
  <c r="AQ748"/>
  <c r="AS755"/>
  <c r="AS748"/>
  <c r="AU755"/>
  <c r="AU748"/>
  <c r="H756"/>
  <c r="E750"/>
  <c r="J756"/>
  <c r="L756"/>
  <c r="N756"/>
  <c r="P756"/>
  <c r="R756"/>
  <c r="T756"/>
  <c r="V756"/>
  <c r="X756"/>
  <c r="Z756"/>
  <c r="AB756"/>
  <c r="AD756"/>
  <c r="AF756"/>
  <c r="AH756"/>
  <c r="AJ756"/>
  <c r="AL756"/>
  <c r="AN756"/>
  <c r="AP756"/>
  <c r="AR756"/>
  <c r="AT756"/>
  <c r="I757"/>
  <c r="F751"/>
  <c r="K757"/>
  <c r="M757"/>
  <c r="O757"/>
  <c r="Q757"/>
  <c r="S757"/>
  <c r="U757"/>
  <c r="W757"/>
  <c r="Y757"/>
  <c r="AA757"/>
  <c r="AC757"/>
  <c r="AE757"/>
  <c r="AG757"/>
  <c r="AI757"/>
  <c r="AK757"/>
  <c r="AM757"/>
  <c r="AO757"/>
  <c r="AQ757"/>
  <c r="AS757"/>
  <c r="AU757"/>
  <c r="H758"/>
  <c r="E752"/>
  <c r="J758"/>
  <c r="L758"/>
  <c r="N758"/>
  <c r="P758"/>
  <c r="R758"/>
  <c r="T758"/>
  <c r="V758"/>
  <c r="X758"/>
  <c r="Z758"/>
  <c r="AB758"/>
  <c r="AD758"/>
  <c r="AF758"/>
  <c r="AH758"/>
  <c r="AJ758"/>
  <c r="AL758"/>
  <c r="AN758"/>
  <c r="AP758"/>
  <c r="AR758"/>
  <c r="AT758"/>
  <c r="K759"/>
  <c r="M759"/>
  <c r="O759"/>
  <c r="Q759"/>
  <c r="S759"/>
  <c r="U759"/>
  <c r="W759"/>
  <c r="Y759"/>
  <c r="AA759"/>
  <c r="AC759"/>
  <c r="AE759"/>
  <c r="AG759"/>
  <c r="AI759"/>
  <c r="AK759"/>
  <c r="AM759"/>
  <c r="AO759"/>
  <c r="AQ759"/>
  <c r="AS759"/>
  <c r="AU759"/>
  <c r="H749"/>
  <c r="H748" s="1"/>
  <c r="J749"/>
  <c r="L749"/>
  <c r="N749"/>
  <c r="P749"/>
  <c r="R749"/>
  <c r="T749"/>
  <c r="V749"/>
  <c r="X749"/>
  <c r="Z749"/>
  <c r="AB749"/>
  <c r="AD749"/>
  <c r="AF749"/>
  <c r="I750"/>
  <c r="H751"/>
  <c r="I753"/>
  <c r="I759" s="1"/>
  <c r="H676"/>
  <c r="E676" s="1"/>
  <c r="G676" s="1"/>
  <c r="AI639" i="13"/>
  <c r="AI637"/>
  <c r="AI636"/>
  <c r="AI633"/>
  <c r="AI627"/>
  <c r="AI631"/>
  <c r="AI625"/>
  <c r="L772" i="18" l="1"/>
  <c r="AF755"/>
  <c r="AF748"/>
  <c r="T755"/>
  <c r="T748"/>
  <c r="L755"/>
  <c r="L748"/>
  <c r="AS765"/>
  <c r="AS15"/>
  <c r="AS40" s="1"/>
  <c r="AO765"/>
  <c r="AO15"/>
  <c r="AO40" s="1"/>
  <c r="AG765"/>
  <c r="AG15"/>
  <c r="AG40" s="1"/>
  <c r="AC765"/>
  <c r="AC15"/>
  <c r="AC40" s="1"/>
  <c r="Y765"/>
  <c r="Y15"/>
  <c r="Y40" s="1"/>
  <c r="U765"/>
  <c r="U15"/>
  <c r="U40" s="1"/>
  <c r="Q765"/>
  <c r="Q15"/>
  <c r="Q40" s="1"/>
  <c r="M765"/>
  <c r="M15"/>
  <c r="M40" s="1"/>
  <c r="AT781"/>
  <c r="AT764"/>
  <c r="AT27" s="1"/>
  <c r="AP781"/>
  <c r="AP764"/>
  <c r="AP27" s="1"/>
  <c r="AL781"/>
  <c r="AL764"/>
  <c r="AL27" s="1"/>
  <c r="AH781"/>
  <c r="AH764"/>
  <c r="AH27" s="1"/>
  <c r="AD781"/>
  <c r="AD764"/>
  <c r="AD27" s="1"/>
  <c r="Z781"/>
  <c r="Z764"/>
  <c r="Z27" s="1"/>
  <c r="V781"/>
  <c r="V764"/>
  <c r="V27" s="1"/>
  <c r="R781"/>
  <c r="R764"/>
  <c r="R27" s="1"/>
  <c r="N781"/>
  <c r="N764"/>
  <c r="N27" s="1"/>
  <c r="J781"/>
  <c r="J764"/>
  <c r="J27" s="1"/>
  <c r="H781"/>
  <c r="H764"/>
  <c r="E758"/>
  <c r="AS780"/>
  <c r="AS763"/>
  <c r="AS26" s="1"/>
  <c r="AO780"/>
  <c r="AO763"/>
  <c r="AO26" s="1"/>
  <c r="AK780"/>
  <c r="AK763"/>
  <c r="AK26" s="1"/>
  <c r="AG780"/>
  <c r="AG763"/>
  <c r="AG26" s="1"/>
  <c r="AC780"/>
  <c r="AC763"/>
  <c r="AC26" s="1"/>
  <c r="Y780"/>
  <c r="Y763"/>
  <c r="Y26" s="1"/>
  <c r="U780"/>
  <c r="U763"/>
  <c r="U26" s="1"/>
  <c r="Q780"/>
  <c r="Q763"/>
  <c r="Q26" s="1"/>
  <c r="M780"/>
  <c r="M763"/>
  <c r="M26" s="1"/>
  <c r="AT779"/>
  <c r="AT762"/>
  <c r="AT25" s="1"/>
  <c r="AP779"/>
  <c r="AP762"/>
  <c r="AP25" s="1"/>
  <c r="AL779"/>
  <c r="AL762"/>
  <c r="AL25" s="1"/>
  <c r="AH779"/>
  <c r="AH762"/>
  <c r="AH25" s="1"/>
  <c r="AD779"/>
  <c r="AD762"/>
  <c r="AD25" s="1"/>
  <c r="Z779"/>
  <c r="Z762"/>
  <c r="Z25" s="1"/>
  <c r="V779"/>
  <c r="V762"/>
  <c r="V25" s="1"/>
  <c r="R779"/>
  <c r="R762"/>
  <c r="R25" s="1"/>
  <c r="N779"/>
  <c r="N762"/>
  <c r="N25" s="1"/>
  <c r="J779"/>
  <c r="J762"/>
  <c r="J25" s="1"/>
  <c r="H779"/>
  <c r="H762"/>
  <c r="E756"/>
  <c r="AU778"/>
  <c r="AU761"/>
  <c r="AU754"/>
  <c r="AS778"/>
  <c r="AS761"/>
  <c r="AS754"/>
  <c r="AQ778"/>
  <c r="AQ761"/>
  <c r="AQ754"/>
  <c r="AO778"/>
  <c r="AO761"/>
  <c r="AO754"/>
  <c r="AM778"/>
  <c r="AM761"/>
  <c r="AM754"/>
  <c r="AK778"/>
  <c r="AK761"/>
  <c r="AK754"/>
  <c r="AI778"/>
  <c r="AI761"/>
  <c r="AI754"/>
  <c r="AG778"/>
  <c r="AG761"/>
  <c r="AG754"/>
  <c r="AE778"/>
  <c r="AE761"/>
  <c r="AE754"/>
  <c r="AC778"/>
  <c r="AC761"/>
  <c r="AC754"/>
  <c r="AA778"/>
  <c r="AA761"/>
  <c r="AA754"/>
  <c r="Y778"/>
  <c r="Y761"/>
  <c r="Y754"/>
  <c r="W778"/>
  <c r="W761"/>
  <c r="W754"/>
  <c r="U778"/>
  <c r="U761"/>
  <c r="U754"/>
  <c r="S778"/>
  <c r="S761"/>
  <c r="S754"/>
  <c r="Q778"/>
  <c r="Q761"/>
  <c r="Q754"/>
  <c r="O778"/>
  <c r="O761"/>
  <c r="O754"/>
  <c r="M778"/>
  <c r="M761"/>
  <c r="M754"/>
  <c r="K778"/>
  <c r="K761"/>
  <c r="K754"/>
  <c r="F749"/>
  <c r="H670"/>
  <c r="E670" s="1"/>
  <c r="E526"/>
  <c r="AR765"/>
  <c r="AR15"/>
  <c r="AR40" s="1"/>
  <c r="AN765"/>
  <c r="AN15"/>
  <c r="AN40" s="1"/>
  <c r="AJ765"/>
  <c r="AJ15"/>
  <c r="AJ40" s="1"/>
  <c r="AF765"/>
  <c r="AF15"/>
  <c r="AF40" s="1"/>
  <c r="AB765"/>
  <c r="AB15"/>
  <c r="AB40" s="1"/>
  <c r="X765"/>
  <c r="X15"/>
  <c r="X40" s="1"/>
  <c r="T765"/>
  <c r="T15"/>
  <c r="T40" s="1"/>
  <c r="P765"/>
  <c r="P15"/>
  <c r="P40" s="1"/>
  <c r="L765"/>
  <c r="L15"/>
  <c r="L40" s="1"/>
  <c r="H765"/>
  <c r="E759"/>
  <c r="H15"/>
  <c r="AS781"/>
  <c r="AS764"/>
  <c r="AS27" s="1"/>
  <c r="AO781"/>
  <c r="AO764"/>
  <c r="AO27" s="1"/>
  <c r="AK781"/>
  <c r="AK764"/>
  <c r="AK27" s="1"/>
  <c r="AG781"/>
  <c r="AG764"/>
  <c r="AG27" s="1"/>
  <c r="AC781"/>
  <c r="AC764"/>
  <c r="AC27" s="1"/>
  <c r="Y781"/>
  <c r="Y764"/>
  <c r="Y27" s="1"/>
  <c r="U781"/>
  <c r="U764"/>
  <c r="U27" s="1"/>
  <c r="Q781"/>
  <c r="Q764"/>
  <c r="Q27" s="1"/>
  <c r="M781"/>
  <c r="M764"/>
  <c r="M27" s="1"/>
  <c r="G752"/>
  <c r="AT780"/>
  <c r="AT763"/>
  <c r="AT26" s="1"/>
  <c r="AP780"/>
  <c r="AP763"/>
  <c r="AP26" s="1"/>
  <c r="AL780"/>
  <c r="AL763"/>
  <c r="AL26" s="1"/>
  <c r="AH780"/>
  <c r="AH763"/>
  <c r="AH26" s="1"/>
  <c r="AD780"/>
  <c r="AD763"/>
  <c r="AD26" s="1"/>
  <c r="Z780"/>
  <c r="Z763"/>
  <c r="Z26" s="1"/>
  <c r="V780"/>
  <c r="V763"/>
  <c r="V26" s="1"/>
  <c r="R780"/>
  <c r="R763"/>
  <c r="R26" s="1"/>
  <c r="N780"/>
  <c r="N763"/>
  <c r="N26" s="1"/>
  <c r="J780"/>
  <c r="J763"/>
  <c r="J26" s="1"/>
  <c r="AS779"/>
  <c r="AS762"/>
  <c r="AS25" s="1"/>
  <c r="AO779"/>
  <c r="AO762"/>
  <c r="AO25" s="1"/>
  <c r="AK779"/>
  <c r="AK762"/>
  <c r="AK25" s="1"/>
  <c r="AG779"/>
  <c r="AG762"/>
  <c r="AG25" s="1"/>
  <c r="AC779"/>
  <c r="AC762"/>
  <c r="AC25" s="1"/>
  <c r="Y779"/>
  <c r="Y762"/>
  <c r="Y25" s="1"/>
  <c r="U779"/>
  <c r="U762"/>
  <c r="U25" s="1"/>
  <c r="Q779"/>
  <c r="Q762"/>
  <c r="Q25" s="1"/>
  <c r="M779"/>
  <c r="M762"/>
  <c r="M25" s="1"/>
  <c r="E671"/>
  <c r="G671" s="1"/>
  <c r="K518"/>
  <c r="E513"/>
  <c r="G675"/>
  <c r="G526"/>
  <c r="G517"/>
  <c r="F43"/>
  <c r="G494"/>
  <c r="E448"/>
  <c r="G516"/>
  <c r="F42"/>
  <c r="E468"/>
  <c r="E474"/>
  <c r="H473"/>
  <c r="E473" s="1"/>
  <c r="AU441"/>
  <c r="AU14" s="1"/>
  <c r="AU39" s="1"/>
  <c r="AU356"/>
  <c r="AQ441"/>
  <c r="AQ14" s="1"/>
  <c r="AQ39" s="1"/>
  <c r="AQ356"/>
  <c r="AM441"/>
  <c r="AM14" s="1"/>
  <c r="AM39" s="1"/>
  <c r="AM356"/>
  <c r="AI441"/>
  <c r="AI14" s="1"/>
  <c r="AI39" s="1"/>
  <c r="AI356"/>
  <c r="AE441"/>
  <c r="AE14" s="1"/>
  <c r="AE39" s="1"/>
  <c r="AE356"/>
  <c r="AA441"/>
  <c r="AA14" s="1"/>
  <c r="AA39" s="1"/>
  <c r="AA356"/>
  <c r="W441"/>
  <c r="W14" s="1"/>
  <c r="W39" s="1"/>
  <c r="W356"/>
  <c r="S441"/>
  <c r="S14" s="1"/>
  <c r="S39" s="1"/>
  <c r="S356"/>
  <c r="O441"/>
  <c r="O14" s="1"/>
  <c r="O356"/>
  <c r="K441"/>
  <c r="K14" s="1"/>
  <c r="K39" s="1"/>
  <c r="K356"/>
  <c r="AT440"/>
  <c r="AT13" s="1"/>
  <c r="AT38" s="1"/>
  <c r="AT355"/>
  <c r="AP440"/>
  <c r="AP13" s="1"/>
  <c r="AP38" s="1"/>
  <c r="AP355"/>
  <c r="AL440"/>
  <c r="AL13" s="1"/>
  <c r="AL38" s="1"/>
  <c r="AL355"/>
  <c r="AH440"/>
  <c r="AH13" s="1"/>
  <c r="AH38" s="1"/>
  <c r="AH355"/>
  <c r="AD440"/>
  <c r="AD13" s="1"/>
  <c r="AD38" s="1"/>
  <c r="AD355"/>
  <c r="Z440"/>
  <c r="Z13" s="1"/>
  <c r="Z38" s="1"/>
  <c r="Z355"/>
  <c r="V440"/>
  <c r="V13" s="1"/>
  <c r="V38" s="1"/>
  <c r="V355"/>
  <c r="R440"/>
  <c r="R13" s="1"/>
  <c r="R38" s="1"/>
  <c r="R355"/>
  <c r="N440"/>
  <c r="N13" s="1"/>
  <c r="N38" s="1"/>
  <c r="N355"/>
  <c r="J440"/>
  <c r="J13" s="1"/>
  <c r="J38" s="1"/>
  <c r="J355"/>
  <c r="AU439"/>
  <c r="AU12" s="1"/>
  <c r="AU37" s="1"/>
  <c r="AU354"/>
  <c r="AQ439"/>
  <c r="AQ12" s="1"/>
  <c r="AQ37" s="1"/>
  <c r="AQ354"/>
  <c r="AM439"/>
  <c r="AM12" s="1"/>
  <c r="AM37" s="1"/>
  <c r="AM354"/>
  <c r="AI439"/>
  <c r="AI12" s="1"/>
  <c r="AI37" s="1"/>
  <c r="AI354"/>
  <c r="AE439"/>
  <c r="AE12" s="1"/>
  <c r="AE37" s="1"/>
  <c r="AE354"/>
  <c r="AA439"/>
  <c r="AA12" s="1"/>
  <c r="AA37" s="1"/>
  <c r="AA354"/>
  <c r="W439"/>
  <c r="W12" s="1"/>
  <c r="W37" s="1"/>
  <c r="W354"/>
  <c r="S439"/>
  <c r="S12" s="1"/>
  <c r="S37" s="1"/>
  <c r="S354"/>
  <c r="O439"/>
  <c r="O12" s="1"/>
  <c r="O354"/>
  <c r="K439"/>
  <c r="K12" s="1"/>
  <c r="K37" s="1"/>
  <c r="K354"/>
  <c r="AT432"/>
  <c r="AT438"/>
  <c r="AT353"/>
  <c r="AP438"/>
  <c r="AP432"/>
  <c r="AP353"/>
  <c r="AL432"/>
  <c r="AL438"/>
  <c r="AL353"/>
  <c r="AH432"/>
  <c r="AH438"/>
  <c r="AH353"/>
  <c r="AD438"/>
  <c r="AD432"/>
  <c r="AD353"/>
  <c r="Z432"/>
  <c r="Z438"/>
  <c r="Z353"/>
  <c r="Z352" s="1"/>
  <c r="V438"/>
  <c r="V353"/>
  <c r="V352" s="1"/>
  <c r="R438"/>
  <c r="R432"/>
  <c r="R353"/>
  <c r="R352" s="1"/>
  <c r="N432"/>
  <c r="N438"/>
  <c r="N353"/>
  <c r="N352" s="1"/>
  <c r="J438"/>
  <c r="J353"/>
  <c r="J352" s="1"/>
  <c r="AU771"/>
  <c r="AQ771"/>
  <c r="AM771"/>
  <c r="AI771"/>
  <c r="AE771"/>
  <c r="AA771"/>
  <c r="W771"/>
  <c r="S771"/>
  <c r="O771"/>
  <c r="K771"/>
  <c r="AT770"/>
  <c r="AP770"/>
  <c r="N770"/>
  <c r="J770"/>
  <c r="AU769"/>
  <c r="AQ769"/>
  <c r="AM769"/>
  <c r="AI769"/>
  <c r="AE769"/>
  <c r="AA769"/>
  <c r="W769"/>
  <c r="S769"/>
  <c r="O769"/>
  <c r="K769"/>
  <c r="AT768"/>
  <c r="AP768"/>
  <c r="AL768"/>
  <c r="AH768"/>
  <c r="AD768"/>
  <c r="Z768"/>
  <c r="V768"/>
  <c r="R768"/>
  <c r="N768"/>
  <c r="N767" s="1"/>
  <c r="J768"/>
  <c r="J767" s="1"/>
  <c r="H167"/>
  <c r="M473"/>
  <c r="G469"/>
  <c r="AR441"/>
  <c r="AR14" s="1"/>
  <c r="AR39" s="1"/>
  <c r="AR356"/>
  <c r="AN441"/>
  <c r="AN14" s="1"/>
  <c r="AN39" s="1"/>
  <c r="AN356"/>
  <c r="AJ441"/>
  <c r="AJ14" s="1"/>
  <c r="AJ39" s="1"/>
  <c r="AJ356"/>
  <c r="AF441"/>
  <c r="AF14" s="1"/>
  <c r="AF39" s="1"/>
  <c r="AF356"/>
  <c r="AB441"/>
  <c r="AB14" s="1"/>
  <c r="AB39" s="1"/>
  <c r="AB356"/>
  <c r="X441"/>
  <c r="X14" s="1"/>
  <c r="X39" s="1"/>
  <c r="X356"/>
  <c r="T441"/>
  <c r="T14" s="1"/>
  <c r="T39" s="1"/>
  <c r="T356"/>
  <c r="P441"/>
  <c r="P356"/>
  <c r="L441"/>
  <c r="L14" s="1"/>
  <c r="L39" s="1"/>
  <c r="L356"/>
  <c r="H441"/>
  <c r="E436"/>
  <c r="H356"/>
  <c r="AS440"/>
  <c r="AS13" s="1"/>
  <c r="AS38" s="1"/>
  <c r="AS355"/>
  <c r="AO440"/>
  <c r="AO13" s="1"/>
  <c r="AO38" s="1"/>
  <c r="AO355"/>
  <c r="AK440"/>
  <c r="AK13" s="1"/>
  <c r="AK38" s="1"/>
  <c r="AK355"/>
  <c r="AG440"/>
  <c r="AG13" s="1"/>
  <c r="AG38" s="1"/>
  <c r="AG355"/>
  <c r="AC440"/>
  <c r="AC13" s="1"/>
  <c r="AC38" s="1"/>
  <c r="AC355"/>
  <c r="Y440"/>
  <c r="Y13" s="1"/>
  <c r="Y38" s="1"/>
  <c r="Y355"/>
  <c r="U440"/>
  <c r="U13" s="1"/>
  <c r="U38" s="1"/>
  <c r="U355"/>
  <c r="Q440"/>
  <c r="Q13" s="1"/>
  <c r="Q38" s="1"/>
  <c r="Q355"/>
  <c r="K440"/>
  <c r="K13" s="1"/>
  <c r="K38" s="1"/>
  <c r="K355"/>
  <c r="AT439"/>
  <c r="AT12" s="1"/>
  <c r="AT37" s="1"/>
  <c r="AT354"/>
  <c r="AP439"/>
  <c r="AP12" s="1"/>
  <c r="AP37" s="1"/>
  <c r="AP354"/>
  <c r="AL439"/>
  <c r="AL12" s="1"/>
  <c r="AL37" s="1"/>
  <c r="AL354"/>
  <c r="AH439"/>
  <c r="AH12" s="1"/>
  <c r="AH37" s="1"/>
  <c r="AH354"/>
  <c r="AD439"/>
  <c r="AD12" s="1"/>
  <c r="AD37" s="1"/>
  <c r="AD354"/>
  <c r="AR771"/>
  <c r="AN771"/>
  <c r="AJ771"/>
  <c r="AF771"/>
  <c r="AB771"/>
  <c r="X771"/>
  <c r="T771"/>
  <c r="P771"/>
  <c r="L771"/>
  <c r="H771"/>
  <c r="AS770"/>
  <c r="AO770"/>
  <c r="AK770"/>
  <c r="AG770"/>
  <c r="AC770"/>
  <c r="Y770"/>
  <c r="U770"/>
  <c r="Q770"/>
  <c r="H769"/>
  <c r="AS768"/>
  <c r="AO768"/>
  <c r="AK768"/>
  <c r="AG768"/>
  <c r="AC768"/>
  <c r="Y768"/>
  <c r="U768"/>
  <c r="Q768"/>
  <c r="M768"/>
  <c r="AF775"/>
  <c r="AF772" s="1"/>
  <c r="AF50"/>
  <c r="R775"/>
  <c r="R772" s="1"/>
  <c r="AB12"/>
  <c r="AB37" s="1"/>
  <c r="Z12"/>
  <c r="Z37" s="1"/>
  <c r="X12"/>
  <c r="X37" s="1"/>
  <c r="V12"/>
  <c r="V37" s="1"/>
  <c r="T12"/>
  <c r="T37" s="1"/>
  <c r="R12"/>
  <c r="R37" s="1"/>
  <c r="N12"/>
  <c r="N37" s="1"/>
  <c r="L12"/>
  <c r="J12"/>
  <c r="J37" s="1"/>
  <c r="E434"/>
  <c r="AS11"/>
  <c r="AQ432"/>
  <c r="AO11"/>
  <c r="AM11"/>
  <c r="AI432"/>
  <c r="AI11"/>
  <c r="AC11"/>
  <c r="AA432"/>
  <c r="W11"/>
  <c r="Q11"/>
  <c r="O432"/>
  <c r="K352"/>
  <c r="K437"/>
  <c r="K11"/>
  <c r="I11"/>
  <c r="G163"/>
  <c r="M775"/>
  <c r="M772" s="1"/>
  <c r="E16"/>
  <c r="G16" s="1"/>
  <c r="P770"/>
  <c r="AF282"/>
  <c r="AF167" s="1"/>
  <c r="G29"/>
  <c r="H757"/>
  <c r="E751"/>
  <c r="G751" s="1"/>
  <c r="AB755"/>
  <c r="AB748"/>
  <c r="X755"/>
  <c r="F755" s="1"/>
  <c r="X748"/>
  <c r="P755"/>
  <c r="P748"/>
  <c r="H755"/>
  <c r="E749"/>
  <c r="AK765"/>
  <c r="AK15"/>
  <c r="AK40" s="1"/>
  <c r="F759"/>
  <c r="G759" s="1"/>
  <c r="I765"/>
  <c r="I15"/>
  <c r="I756"/>
  <c r="F750"/>
  <c r="G750" s="1"/>
  <c r="AD755"/>
  <c r="AD748"/>
  <c r="Z755"/>
  <c r="Z748"/>
  <c r="V755"/>
  <c r="V748"/>
  <c r="R755"/>
  <c r="R748"/>
  <c r="N755"/>
  <c r="N748"/>
  <c r="E748" s="1"/>
  <c r="J755"/>
  <c r="J748"/>
  <c r="AU765"/>
  <c r="AU15"/>
  <c r="AU40" s="1"/>
  <c r="AQ765"/>
  <c r="AQ15"/>
  <c r="AQ40" s="1"/>
  <c r="AM765"/>
  <c r="AM15"/>
  <c r="AM40" s="1"/>
  <c r="AI765"/>
  <c r="AI15"/>
  <c r="AI40" s="1"/>
  <c r="AE765"/>
  <c r="AE15"/>
  <c r="AE40" s="1"/>
  <c r="AA765"/>
  <c r="AA15"/>
  <c r="AA40" s="1"/>
  <c r="W765"/>
  <c r="W15"/>
  <c r="W40" s="1"/>
  <c r="S765"/>
  <c r="S15"/>
  <c r="S40" s="1"/>
  <c r="O765"/>
  <c r="O15"/>
  <c r="O40" s="1"/>
  <c r="K765"/>
  <c r="K15"/>
  <c r="K40" s="1"/>
  <c r="AR781"/>
  <c r="AR764"/>
  <c r="AR27" s="1"/>
  <c r="AN781"/>
  <c r="AN764"/>
  <c r="AN27" s="1"/>
  <c r="AJ781"/>
  <c r="AJ764"/>
  <c r="AJ27" s="1"/>
  <c r="AF781"/>
  <c r="AF764"/>
  <c r="AF27" s="1"/>
  <c r="AB781"/>
  <c r="AB764"/>
  <c r="AB27" s="1"/>
  <c r="X781"/>
  <c r="X764"/>
  <c r="X27" s="1"/>
  <c r="T781"/>
  <c r="T764"/>
  <c r="T27" s="1"/>
  <c r="P781"/>
  <c r="P764"/>
  <c r="P27" s="1"/>
  <c r="L781"/>
  <c r="L764"/>
  <c r="L27" s="1"/>
  <c r="AU780"/>
  <c r="AU763"/>
  <c r="AU26" s="1"/>
  <c r="AQ780"/>
  <c r="AQ763"/>
  <c r="AQ26" s="1"/>
  <c r="AM780"/>
  <c r="AM763"/>
  <c r="AM26" s="1"/>
  <c r="AI780"/>
  <c r="AI763"/>
  <c r="AI26" s="1"/>
  <c r="AE780"/>
  <c r="AE763"/>
  <c r="AE26" s="1"/>
  <c r="AA780"/>
  <c r="AA763"/>
  <c r="AA26" s="1"/>
  <c r="W780"/>
  <c r="W763"/>
  <c r="W26" s="1"/>
  <c r="S780"/>
  <c r="S763"/>
  <c r="S26" s="1"/>
  <c r="O780"/>
  <c r="O763"/>
  <c r="O26" s="1"/>
  <c r="K780"/>
  <c r="K763"/>
  <c r="K26" s="1"/>
  <c r="I780"/>
  <c r="I763"/>
  <c r="F757"/>
  <c r="AR779"/>
  <c r="AR762"/>
  <c r="AR25" s="1"/>
  <c r="AN779"/>
  <c r="AN762"/>
  <c r="AN25" s="1"/>
  <c r="AJ779"/>
  <c r="AJ762"/>
  <c r="AJ25" s="1"/>
  <c r="AF779"/>
  <c r="AF762"/>
  <c r="AF25" s="1"/>
  <c r="AB779"/>
  <c r="AB762"/>
  <c r="AB25" s="1"/>
  <c r="X779"/>
  <c r="X762"/>
  <c r="X25" s="1"/>
  <c r="T779"/>
  <c r="T762"/>
  <c r="T25" s="1"/>
  <c r="P779"/>
  <c r="P762"/>
  <c r="P25" s="1"/>
  <c r="L779"/>
  <c r="L762"/>
  <c r="L25" s="1"/>
  <c r="I748"/>
  <c r="I778"/>
  <c r="I761"/>
  <c r="I754"/>
  <c r="G513"/>
  <c r="F510"/>
  <c r="G510" s="1"/>
  <c r="AT765"/>
  <c r="AT15"/>
  <c r="AT40" s="1"/>
  <c r="AP765"/>
  <c r="AP15"/>
  <c r="AP40" s="1"/>
  <c r="AL765"/>
  <c r="AL15"/>
  <c r="AL40" s="1"/>
  <c r="AH765"/>
  <c r="AH15"/>
  <c r="AH40" s="1"/>
  <c r="AD765"/>
  <c r="AD15"/>
  <c r="AD40" s="1"/>
  <c r="Z765"/>
  <c r="Z15"/>
  <c r="Z40" s="1"/>
  <c r="V765"/>
  <c r="V15"/>
  <c r="V40" s="1"/>
  <c r="R765"/>
  <c r="R15"/>
  <c r="R40" s="1"/>
  <c r="N765"/>
  <c r="N15"/>
  <c r="N40" s="1"/>
  <c r="J765"/>
  <c r="J15"/>
  <c r="J40" s="1"/>
  <c r="AU781"/>
  <c r="AU764"/>
  <c r="AU27" s="1"/>
  <c r="AQ781"/>
  <c r="AQ764"/>
  <c r="AQ27" s="1"/>
  <c r="AM781"/>
  <c r="AM764"/>
  <c r="AM27" s="1"/>
  <c r="AI781"/>
  <c r="AI764"/>
  <c r="AI27" s="1"/>
  <c r="AE781"/>
  <c r="AE764"/>
  <c r="AE27" s="1"/>
  <c r="AA781"/>
  <c r="AA764"/>
  <c r="AA27" s="1"/>
  <c r="W781"/>
  <c r="W764"/>
  <c r="W27" s="1"/>
  <c r="S781"/>
  <c r="S764"/>
  <c r="S27" s="1"/>
  <c r="O781"/>
  <c r="O764"/>
  <c r="O27" s="1"/>
  <c r="K781"/>
  <c r="K764"/>
  <c r="K27" s="1"/>
  <c r="I781"/>
  <c r="F781" s="1"/>
  <c r="I764"/>
  <c r="F758"/>
  <c r="G758" s="1"/>
  <c r="AR780"/>
  <c r="AR763"/>
  <c r="AR26" s="1"/>
  <c r="AN780"/>
  <c r="AN763"/>
  <c r="AN26" s="1"/>
  <c r="AJ780"/>
  <c r="AJ763"/>
  <c r="AJ26" s="1"/>
  <c r="AF780"/>
  <c r="AF763"/>
  <c r="AF26" s="1"/>
  <c r="AB780"/>
  <c r="AB763"/>
  <c r="AB26" s="1"/>
  <c r="X780"/>
  <c r="X763"/>
  <c r="X26" s="1"/>
  <c r="T780"/>
  <c r="T763"/>
  <c r="T26" s="1"/>
  <c r="P780"/>
  <c r="P763"/>
  <c r="P26" s="1"/>
  <c r="L780"/>
  <c r="L763"/>
  <c r="L26" s="1"/>
  <c r="AU779"/>
  <c r="AU762"/>
  <c r="AU25" s="1"/>
  <c r="AQ779"/>
  <c r="AQ762"/>
  <c r="AQ25" s="1"/>
  <c r="AM779"/>
  <c r="AM762"/>
  <c r="AM25" s="1"/>
  <c r="AI779"/>
  <c r="AI762"/>
  <c r="AI25" s="1"/>
  <c r="AE779"/>
  <c r="AE762"/>
  <c r="AE25" s="1"/>
  <c r="AA779"/>
  <c r="AA762"/>
  <c r="AA25" s="1"/>
  <c r="W779"/>
  <c r="W762"/>
  <c r="W25" s="1"/>
  <c r="S779"/>
  <c r="S762"/>
  <c r="S25" s="1"/>
  <c r="O779"/>
  <c r="O762"/>
  <c r="O25" s="1"/>
  <c r="K779"/>
  <c r="K762"/>
  <c r="K25" s="1"/>
  <c r="AT778"/>
  <c r="AT761"/>
  <c r="AT754"/>
  <c r="AR778"/>
  <c r="AR761"/>
  <c r="AR754"/>
  <c r="AP778"/>
  <c r="AP761"/>
  <c r="AP754"/>
  <c r="AN778"/>
  <c r="AN761"/>
  <c r="AN754"/>
  <c r="AL778"/>
  <c r="AL761"/>
  <c r="AL754"/>
  <c r="AJ778"/>
  <c r="AJ761"/>
  <c r="AJ754"/>
  <c r="AH778"/>
  <c r="AH761"/>
  <c r="AH754"/>
  <c r="G670"/>
  <c r="G673"/>
  <c r="F44"/>
  <c r="F515"/>
  <c r="G476"/>
  <c r="F448"/>
  <c r="G448" s="1"/>
  <c r="AS441"/>
  <c r="AS14" s="1"/>
  <c r="AS39" s="1"/>
  <c r="AS356"/>
  <c r="AO441"/>
  <c r="AO14" s="1"/>
  <c r="AO39" s="1"/>
  <c r="AO356"/>
  <c r="AK441"/>
  <c r="AK14" s="1"/>
  <c r="AK39" s="1"/>
  <c r="AK356"/>
  <c r="AG441"/>
  <c r="AG14" s="1"/>
  <c r="AG39" s="1"/>
  <c r="AG356"/>
  <c r="AC441"/>
  <c r="AC14" s="1"/>
  <c r="AC39" s="1"/>
  <c r="AC356"/>
  <c r="Y441"/>
  <c r="Y14" s="1"/>
  <c r="Y39" s="1"/>
  <c r="Y356"/>
  <c r="U441"/>
  <c r="U14" s="1"/>
  <c r="U39" s="1"/>
  <c r="U356"/>
  <c r="Q441"/>
  <c r="Q14" s="1"/>
  <c r="Q39" s="1"/>
  <c r="Q356"/>
  <c r="M441"/>
  <c r="M14" s="1"/>
  <c r="M39" s="1"/>
  <c r="M356"/>
  <c r="I441"/>
  <c r="F436"/>
  <c r="G436" s="1"/>
  <c r="I356"/>
  <c r="AR440"/>
  <c r="AR13" s="1"/>
  <c r="AR38" s="1"/>
  <c r="AR355"/>
  <c r="AN440"/>
  <c r="AN13" s="1"/>
  <c r="AN38" s="1"/>
  <c r="AN355"/>
  <c r="AJ440"/>
  <c r="AJ13" s="1"/>
  <c r="AJ38" s="1"/>
  <c r="AJ355"/>
  <c r="AF440"/>
  <c r="AF13" s="1"/>
  <c r="AF38" s="1"/>
  <c r="AF355"/>
  <c r="AB440"/>
  <c r="AB13" s="1"/>
  <c r="AB38" s="1"/>
  <c r="AB355"/>
  <c r="X440"/>
  <c r="X13" s="1"/>
  <c r="X38" s="1"/>
  <c r="X355"/>
  <c r="T440"/>
  <c r="T13" s="1"/>
  <c r="T38" s="1"/>
  <c r="T355"/>
  <c r="L440"/>
  <c r="M435"/>
  <c r="L355"/>
  <c r="H440"/>
  <c r="E435"/>
  <c r="H355"/>
  <c r="AS439"/>
  <c r="AS12" s="1"/>
  <c r="AS37" s="1"/>
  <c r="AS354"/>
  <c r="AO439"/>
  <c r="AO12" s="1"/>
  <c r="AO37" s="1"/>
  <c r="AO354"/>
  <c r="AO352" s="1"/>
  <c r="AK439"/>
  <c r="AK12" s="1"/>
  <c r="AK37" s="1"/>
  <c r="AK354"/>
  <c r="AG439"/>
  <c r="AG12" s="1"/>
  <c r="AG37" s="1"/>
  <c r="AG354"/>
  <c r="AC439"/>
  <c r="AC12" s="1"/>
  <c r="AC37" s="1"/>
  <c r="AC354"/>
  <c r="AC352" s="1"/>
  <c r="Y439"/>
  <c r="Y12" s="1"/>
  <c r="Y37" s="1"/>
  <c r="Y354"/>
  <c r="Y352" s="1"/>
  <c r="U439"/>
  <c r="U12" s="1"/>
  <c r="U37" s="1"/>
  <c r="U354"/>
  <c r="Q439"/>
  <c r="Q12" s="1"/>
  <c r="Q37" s="1"/>
  <c r="Q354"/>
  <c r="Q352" s="1"/>
  <c r="M439"/>
  <c r="M354"/>
  <c r="I439"/>
  <c r="F434"/>
  <c r="G434" s="1"/>
  <c r="I354"/>
  <c r="AR438"/>
  <c r="AR353"/>
  <c r="AN438"/>
  <c r="AN432"/>
  <c r="AN353"/>
  <c r="AJ432"/>
  <c r="AJ438"/>
  <c r="AJ353"/>
  <c r="AF432"/>
  <c r="AF438"/>
  <c r="AF353"/>
  <c r="AB438"/>
  <c r="AB353"/>
  <c r="AB352" s="1"/>
  <c r="X438"/>
  <c r="X432"/>
  <c r="X353"/>
  <c r="X352" s="1"/>
  <c r="T432"/>
  <c r="T438"/>
  <c r="T353"/>
  <c r="T352" s="1"/>
  <c r="P438"/>
  <c r="P353"/>
  <c r="L432"/>
  <c r="F432" s="1"/>
  <c r="L438"/>
  <c r="L353"/>
  <c r="L352" s="1"/>
  <c r="H438"/>
  <c r="E433"/>
  <c r="H432"/>
  <c r="H353"/>
  <c r="AS771"/>
  <c r="AO771"/>
  <c r="AK771"/>
  <c r="AG771"/>
  <c r="AC771"/>
  <c r="Y771"/>
  <c r="U771"/>
  <c r="Q771"/>
  <c r="M771"/>
  <c r="I771"/>
  <c r="AR770"/>
  <c r="AL770"/>
  <c r="AH770"/>
  <c r="AD770"/>
  <c r="Z770"/>
  <c r="V770"/>
  <c r="R770"/>
  <c r="L770"/>
  <c r="F770" s="1"/>
  <c r="H770"/>
  <c r="AS769"/>
  <c r="AO769"/>
  <c r="AK769"/>
  <c r="AG769"/>
  <c r="AC769"/>
  <c r="Y769"/>
  <c r="U769"/>
  <c r="Q769"/>
  <c r="M769"/>
  <c r="I769"/>
  <c r="AR768"/>
  <c r="AR767" s="1"/>
  <c r="AN768"/>
  <c r="AJ768"/>
  <c r="AJ767" s="1"/>
  <c r="AF768"/>
  <c r="AF767" s="1"/>
  <c r="AB768"/>
  <c r="AB767" s="1"/>
  <c r="X768"/>
  <c r="X767" s="1"/>
  <c r="T768"/>
  <c r="T767" s="1"/>
  <c r="P768"/>
  <c r="P767" s="1"/>
  <c r="L768"/>
  <c r="L767" s="1"/>
  <c r="H768"/>
  <c r="G166"/>
  <c r="F51"/>
  <c r="G51" s="1"/>
  <c r="G164"/>
  <c r="F49"/>
  <c r="G49" s="1"/>
  <c r="F772"/>
  <c r="E162"/>
  <c r="E47" s="1"/>
  <c r="H47"/>
  <c r="G472"/>
  <c r="M468"/>
  <c r="F468"/>
  <c r="G468" s="1"/>
  <c r="F474"/>
  <c r="G474" s="1"/>
  <c r="I473"/>
  <c r="F473" s="1"/>
  <c r="G473" s="1"/>
  <c r="AT441"/>
  <c r="AT14" s="1"/>
  <c r="AT39" s="1"/>
  <c r="AT356"/>
  <c r="AP441"/>
  <c r="AP14" s="1"/>
  <c r="AP39" s="1"/>
  <c r="AP356"/>
  <c r="AL441"/>
  <c r="AL14" s="1"/>
  <c r="AL39" s="1"/>
  <c r="AL356"/>
  <c r="AH441"/>
  <c r="AH14" s="1"/>
  <c r="AH39" s="1"/>
  <c r="AH356"/>
  <c r="AD441"/>
  <c r="AD14" s="1"/>
  <c r="AD39" s="1"/>
  <c r="AD356"/>
  <c r="Z441"/>
  <c r="Z14" s="1"/>
  <c r="Z39" s="1"/>
  <c r="Z356"/>
  <c r="V441"/>
  <c r="V14" s="1"/>
  <c r="V39" s="1"/>
  <c r="V356"/>
  <c r="R441"/>
  <c r="R14" s="1"/>
  <c r="R39" s="1"/>
  <c r="R356"/>
  <c r="N441"/>
  <c r="N14" s="1"/>
  <c r="N39" s="1"/>
  <c r="N356"/>
  <c r="J441"/>
  <c r="J14" s="1"/>
  <c r="J39" s="1"/>
  <c r="J356"/>
  <c r="AU440"/>
  <c r="AU13" s="1"/>
  <c r="AU38" s="1"/>
  <c r="AU355"/>
  <c r="AU352" s="1"/>
  <c r="AQ440"/>
  <c r="AQ13" s="1"/>
  <c r="AQ38" s="1"/>
  <c r="AQ355"/>
  <c r="AM440"/>
  <c r="AM13" s="1"/>
  <c r="AM38" s="1"/>
  <c r="AM355"/>
  <c r="AI440"/>
  <c r="AI13" s="1"/>
  <c r="AI38" s="1"/>
  <c r="AI355"/>
  <c r="AE440"/>
  <c r="AE13" s="1"/>
  <c r="AE38" s="1"/>
  <c r="AE355"/>
  <c r="AE352" s="1"/>
  <c r="AA440"/>
  <c r="AA13" s="1"/>
  <c r="AA38" s="1"/>
  <c r="AA355"/>
  <c r="W440"/>
  <c r="W13" s="1"/>
  <c r="W38" s="1"/>
  <c r="W355"/>
  <c r="W352" s="1"/>
  <c r="S440"/>
  <c r="S13" s="1"/>
  <c r="S38" s="1"/>
  <c r="S355"/>
  <c r="S352" s="1"/>
  <c r="O440"/>
  <c r="O13" s="1"/>
  <c r="O355"/>
  <c r="P355" s="1"/>
  <c r="I440"/>
  <c r="F435"/>
  <c r="G435" s="1"/>
  <c r="I355"/>
  <c r="F355" s="1"/>
  <c r="AR439"/>
  <c r="AR12" s="1"/>
  <c r="AR37" s="1"/>
  <c r="AR354"/>
  <c r="AN439"/>
  <c r="AN12" s="1"/>
  <c r="AN37" s="1"/>
  <c r="AN354"/>
  <c r="AJ439"/>
  <c r="AJ12" s="1"/>
  <c r="AJ37" s="1"/>
  <c r="AJ354"/>
  <c r="AF439"/>
  <c r="AF12" s="1"/>
  <c r="AF37" s="1"/>
  <c r="AF354"/>
  <c r="AT771"/>
  <c r="AP771"/>
  <c r="AL771"/>
  <c r="AH771"/>
  <c r="AD771"/>
  <c r="Z771"/>
  <c r="V771"/>
  <c r="R771"/>
  <c r="N771"/>
  <c r="J771"/>
  <c r="AU770"/>
  <c r="AQ770"/>
  <c r="AM770"/>
  <c r="AI770"/>
  <c r="AE770"/>
  <c r="AA770"/>
  <c r="W770"/>
  <c r="S770"/>
  <c r="O770"/>
  <c r="K770"/>
  <c r="AT769"/>
  <c r="AP769"/>
  <c r="AL769"/>
  <c r="AH769"/>
  <c r="AD769"/>
  <c r="AU768"/>
  <c r="AU767" s="1"/>
  <c r="AQ768"/>
  <c r="AM768"/>
  <c r="AM767" s="1"/>
  <c r="AI768"/>
  <c r="AE768"/>
  <c r="AE767" s="1"/>
  <c r="AA768"/>
  <c r="W768"/>
  <c r="W767" s="1"/>
  <c r="S768"/>
  <c r="O768"/>
  <c r="O767" s="1"/>
  <c r="K768"/>
  <c r="AN775"/>
  <c r="AN772" s="1"/>
  <c r="AN50"/>
  <c r="E354"/>
  <c r="E439"/>
  <c r="H12"/>
  <c r="AU11"/>
  <c r="AS352"/>
  <c r="AQ352"/>
  <c r="AQ11"/>
  <c r="AO432"/>
  <c r="AM352"/>
  <c r="AK352"/>
  <c r="AK437"/>
  <c r="AK11"/>
  <c r="AI352"/>
  <c r="AG352"/>
  <c r="AG437"/>
  <c r="AG11"/>
  <c r="AE437"/>
  <c r="AE11"/>
  <c r="AC432"/>
  <c r="AA352"/>
  <c r="AA437"/>
  <c r="AA11"/>
  <c r="Y437"/>
  <c r="Y11"/>
  <c r="W432"/>
  <c r="U352"/>
  <c r="U437"/>
  <c r="U11"/>
  <c r="S437"/>
  <c r="S11"/>
  <c r="Q432"/>
  <c r="O352"/>
  <c r="P352" s="1"/>
  <c r="O437"/>
  <c r="O11"/>
  <c r="M11"/>
  <c r="M36" s="1"/>
  <c r="K432"/>
  <c r="F353"/>
  <c r="F433"/>
  <c r="G433" s="1"/>
  <c r="E347"/>
  <c r="G347" s="1"/>
  <c r="AN287"/>
  <c r="E287" s="1"/>
  <c r="G287" s="1"/>
  <c r="AN770"/>
  <c r="E285"/>
  <c r="G285" s="1"/>
  <c r="G170"/>
  <c r="G165"/>
  <c r="F162"/>
  <c r="G30"/>
  <c r="AI555" i="13"/>
  <c r="AI553"/>
  <c r="M352" i="18" l="1"/>
  <c r="G353"/>
  <c r="AU36"/>
  <c r="AU35" s="1"/>
  <c r="AU10"/>
  <c r="I352"/>
  <c r="O36"/>
  <c r="O10"/>
  <c r="S36"/>
  <c r="S35" s="1"/>
  <c r="S10"/>
  <c r="U10"/>
  <c r="U36"/>
  <c r="U35" s="1"/>
  <c r="Y10"/>
  <c r="Y36"/>
  <c r="Y35" s="1"/>
  <c r="AA36"/>
  <c r="AA35" s="1"/>
  <c r="AA10"/>
  <c r="AE36"/>
  <c r="AE35" s="1"/>
  <c r="AE10"/>
  <c r="AG10"/>
  <c r="AG36"/>
  <c r="AG35" s="1"/>
  <c r="AK10"/>
  <c r="AK36"/>
  <c r="AK35" s="1"/>
  <c r="AQ437"/>
  <c r="AU437"/>
  <c r="K767"/>
  <c r="S767"/>
  <c r="AA767"/>
  <c r="AI767"/>
  <c r="AQ767"/>
  <c r="E768"/>
  <c r="H767"/>
  <c r="AN767"/>
  <c r="F769"/>
  <c r="E770"/>
  <c r="G770" s="1"/>
  <c r="E432"/>
  <c r="G432" s="1"/>
  <c r="E438"/>
  <c r="H437"/>
  <c r="H11"/>
  <c r="L437"/>
  <c r="M437" s="1"/>
  <c r="L11"/>
  <c r="AF352"/>
  <c r="AJ437"/>
  <c r="AJ11"/>
  <c r="AN352"/>
  <c r="AN437"/>
  <c r="AN11"/>
  <c r="AR437"/>
  <c r="AR11"/>
  <c r="E355"/>
  <c r="E440"/>
  <c r="H13"/>
  <c r="M355"/>
  <c r="M770"/>
  <c r="M767" s="1"/>
  <c r="F356"/>
  <c r="F441"/>
  <c r="I14"/>
  <c r="AJ760"/>
  <c r="AJ24"/>
  <c r="AN760"/>
  <c r="AN24"/>
  <c r="AR760"/>
  <c r="AR24"/>
  <c r="F764"/>
  <c r="I27"/>
  <c r="F27" s="1"/>
  <c r="F780"/>
  <c r="K782"/>
  <c r="K777" s="1"/>
  <c r="K28"/>
  <c r="O782"/>
  <c r="O777" s="1"/>
  <c r="O28"/>
  <c r="S782"/>
  <c r="S777" s="1"/>
  <c r="S28"/>
  <c r="W782"/>
  <c r="W777" s="1"/>
  <c r="W28"/>
  <c r="AA782"/>
  <c r="AA777" s="1"/>
  <c r="AA28"/>
  <c r="AE782"/>
  <c r="AE777" s="1"/>
  <c r="AE28"/>
  <c r="AI782"/>
  <c r="AI777" s="1"/>
  <c r="AI28"/>
  <c r="AM782"/>
  <c r="AM777" s="1"/>
  <c r="AM28"/>
  <c r="AQ782"/>
  <c r="AQ777" s="1"/>
  <c r="AQ28"/>
  <c r="AU782"/>
  <c r="AU777" s="1"/>
  <c r="AU28"/>
  <c r="J778"/>
  <c r="J761"/>
  <c r="J754"/>
  <c r="N778"/>
  <c r="N761"/>
  <c r="N754"/>
  <c r="R778"/>
  <c r="R761"/>
  <c r="R754"/>
  <c r="V778"/>
  <c r="V761"/>
  <c r="V754"/>
  <c r="Z778"/>
  <c r="Z761"/>
  <c r="Z754"/>
  <c r="AD778"/>
  <c r="AD761"/>
  <c r="AD754"/>
  <c r="I779"/>
  <c r="F779" s="1"/>
  <c r="I762"/>
  <c r="F756"/>
  <c r="G756" s="1"/>
  <c r="I782"/>
  <c r="F765"/>
  <c r="G765" s="1"/>
  <c r="I28"/>
  <c r="I36"/>
  <c r="F438"/>
  <c r="G438" s="1"/>
  <c r="Q10"/>
  <c r="Q36"/>
  <c r="Q35" s="1"/>
  <c r="W36"/>
  <c r="W35" s="1"/>
  <c r="W10"/>
  <c r="AC437"/>
  <c r="AI437"/>
  <c r="AM36"/>
  <c r="AM35" s="1"/>
  <c r="AM10"/>
  <c r="AO36"/>
  <c r="AO35" s="1"/>
  <c r="AO10"/>
  <c r="AS36"/>
  <c r="AS35" s="1"/>
  <c r="AS10"/>
  <c r="Q767"/>
  <c r="Y767"/>
  <c r="AG767"/>
  <c r="AO767"/>
  <c r="E769"/>
  <c r="E167"/>
  <c r="G167" s="1"/>
  <c r="R767"/>
  <c r="Z767"/>
  <c r="AH767"/>
  <c r="AP767"/>
  <c r="AH352"/>
  <c r="AL437"/>
  <c r="AL11"/>
  <c r="AP352"/>
  <c r="AP437"/>
  <c r="AP11"/>
  <c r="AT437"/>
  <c r="AT11"/>
  <c r="K775"/>
  <c r="E518"/>
  <c r="K515"/>
  <c r="E515" s="1"/>
  <c r="E41" s="1"/>
  <c r="G749"/>
  <c r="K760"/>
  <c r="K24"/>
  <c r="K23" s="1"/>
  <c r="O760"/>
  <c r="O24"/>
  <c r="O23" s="1"/>
  <c r="S760"/>
  <c r="S24"/>
  <c r="S23" s="1"/>
  <c r="W760"/>
  <c r="W24"/>
  <c r="W23" s="1"/>
  <c r="AA760"/>
  <c r="AA24"/>
  <c r="AA23" s="1"/>
  <c r="AE760"/>
  <c r="AE24"/>
  <c r="AE23" s="1"/>
  <c r="AI760"/>
  <c r="AI24"/>
  <c r="AI23" s="1"/>
  <c r="AM760"/>
  <c r="AM24"/>
  <c r="AM23" s="1"/>
  <c r="AQ760"/>
  <c r="AQ24"/>
  <c r="AQ23" s="1"/>
  <c r="AU760"/>
  <c r="AU24"/>
  <c r="AU23" s="1"/>
  <c r="E779"/>
  <c r="E781"/>
  <c r="M782"/>
  <c r="M777" s="1"/>
  <c r="M28"/>
  <c r="Q782"/>
  <c r="Q777" s="1"/>
  <c r="Q28"/>
  <c r="U782"/>
  <c r="U777" s="1"/>
  <c r="U28"/>
  <c r="Y782"/>
  <c r="Y777" s="1"/>
  <c r="Y28"/>
  <c r="AC782"/>
  <c r="AC777" s="1"/>
  <c r="AC28"/>
  <c r="AG782"/>
  <c r="AG777" s="1"/>
  <c r="AG28"/>
  <c r="AO782"/>
  <c r="AO777" s="1"/>
  <c r="AO28"/>
  <c r="AS782"/>
  <c r="AS777" s="1"/>
  <c r="AS28"/>
  <c r="L778"/>
  <c r="F778" s="1"/>
  <c r="L761"/>
  <c r="L754"/>
  <c r="T778"/>
  <c r="T761"/>
  <c r="T754"/>
  <c r="AF778"/>
  <c r="AF761"/>
  <c r="AF754"/>
  <c r="I767"/>
  <c r="G162"/>
  <c r="F47"/>
  <c r="G47" s="1"/>
  <c r="AQ36"/>
  <c r="AQ35" s="1"/>
  <c r="AQ10"/>
  <c r="H37"/>
  <c r="E37" s="1"/>
  <c r="E12"/>
  <c r="G355"/>
  <c r="F440"/>
  <c r="I13"/>
  <c r="O38"/>
  <c r="P13"/>
  <c r="P38" s="1"/>
  <c r="F771"/>
  <c r="E353"/>
  <c r="H352"/>
  <c r="E352" s="1"/>
  <c r="M432"/>
  <c r="P437"/>
  <c r="P11"/>
  <c r="P36" s="1"/>
  <c r="T437"/>
  <c r="T11"/>
  <c r="X437"/>
  <c r="X11"/>
  <c r="AB437"/>
  <c r="AB11"/>
  <c r="AF437"/>
  <c r="AF11"/>
  <c r="AJ352"/>
  <c r="AR352"/>
  <c r="F354"/>
  <c r="G354" s="1"/>
  <c r="F439"/>
  <c r="G439" s="1"/>
  <c r="I12"/>
  <c r="M440"/>
  <c r="L13"/>
  <c r="F41"/>
  <c r="G41" s="1"/>
  <c r="AH760"/>
  <c r="AH24"/>
  <c r="AH23" s="1"/>
  <c r="AL760"/>
  <c r="AL24"/>
  <c r="AL23" s="1"/>
  <c r="AP760"/>
  <c r="AP24"/>
  <c r="AP23" s="1"/>
  <c r="AT760"/>
  <c r="AT24"/>
  <c r="AT23" s="1"/>
  <c r="G781"/>
  <c r="J782"/>
  <c r="J777" s="1"/>
  <c r="J28"/>
  <c r="N782"/>
  <c r="N777" s="1"/>
  <c r="N28"/>
  <c r="R782"/>
  <c r="R777" s="1"/>
  <c r="R28"/>
  <c r="V782"/>
  <c r="V777" s="1"/>
  <c r="V28"/>
  <c r="Z782"/>
  <c r="Z777" s="1"/>
  <c r="Z28"/>
  <c r="AD782"/>
  <c r="AD777" s="1"/>
  <c r="AD28"/>
  <c r="AH782"/>
  <c r="AH777" s="1"/>
  <c r="AH28"/>
  <c r="AL782"/>
  <c r="AL777" s="1"/>
  <c r="AL28"/>
  <c r="AP782"/>
  <c r="AP777" s="1"/>
  <c r="AP28"/>
  <c r="AT782"/>
  <c r="AT777" s="1"/>
  <c r="AT28"/>
  <c r="I760"/>
  <c r="I24"/>
  <c r="G748"/>
  <c r="F763"/>
  <c r="I26"/>
  <c r="F26" s="1"/>
  <c r="I40"/>
  <c r="F40" s="1"/>
  <c r="F15"/>
  <c r="G15" s="1"/>
  <c r="AK782"/>
  <c r="AK777" s="1"/>
  <c r="AK28"/>
  <c r="H778"/>
  <c r="H761"/>
  <c r="E755"/>
  <c r="G755" s="1"/>
  <c r="H754"/>
  <c r="E754" s="1"/>
  <c r="P778"/>
  <c r="P761"/>
  <c r="P754"/>
  <c r="X778"/>
  <c r="X761"/>
  <c r="X754"/>
  <c r="F754" s="1"/>
  <c r="G754" s="1"/>
  <c r="AB778"/>
  <c r="AB761"/>
  <c r="AB754"/>
  <c r="H780"/>
  <c r="E780" s="1"/>
  <c r="H763"/>
  <c r="E757"/>
  <c r="G757" s="1"/>
  <c r="I437"/>
  <c r="K36"/>
  <c r="K35" s="1"/>
  <c r="K10"/>
  <c r="Q437"/>
  <c r="W437"/>
  <c r="AC10"/>
  <c r="AC36"/>
  <c r="AC35" s="1"/>
  <c r="AI36"/>
  <c r="AI35" s="1"/>
  <c r="AI10"/>
  <c r="AM437"/>
  <c r="AO437"/>
  <c r="AS437"/>
  <c r="L37"/>
  <c r="M12"/>
  <c r="M37" s="1"/>
  <c r="U767"/>
  <c r="AC767"/>
  <c r="AK767"/>
  <c r="AS767"/>
  <c r="E771"/>
  <c r="E356"/>
  <c r="E441"/>
  <c r="H14"/>
  <c r="E282"/>
  <c r="G282" s="1"/>
  <c r="V767"/>
  <c r="AD767"/>
  <c r="AL767"/>
  <c r="AT767"/>
  <c r="J437"/>
  <c r="J11"/>
  <c r="N437"/>
  <c r="N11"/>
  <c r="R437"/>
  <c r="R11"/>
  <c r="V437"/>
  <c r="V11"/>
  <c r="Z437"/>
  <c r="Z11"/>
  <c r="AD352"/>
  <c r="AD437"/>
  <c r="AD11"/>
  <c r="AH437"/>
  <c r="AH11"/>
  <c r="AL352"/>
  <c r="AT352"/>
  <c r="O37"/>
  <c r="P12"/>
  <c r="P37" s="1"/>
  <c r="O39"/>
  <c r="P14"/>
  <c r="P39" s="1"/>
  <c r="H40"/>
  <c r="E40" s="1"/>
  <c r="E15"/>
  <c r="H782"/>
  <c r="E765"/>
  <c r="H28"/>
  <c r="L782"/>
  <c r="L28"/>
  <c r="P782"/>
  <c r="P777" s="1"/>
  <c r="P28"/>
  <c r="T782"/>
  <c r="T777" s="1"/>
  <c r="T28"/>
  <c r="X782"/>
  <c r="X28"/>
  <c r="AB782"/>
  <c r="AB777" s="1"/>
  <c r="AB28"/>
  <c r="AF782"/>
  <c r="AF28"/>
  <c r="AJ782"/>
  <c r="AJ777" s="1"/>
  <c r="AJ28"/>
  <c r="AN782"/>
  <c r="AN777" s="1"/>
  <c r="AN28"/>
  <c r="AR782"/>
  <c r="AR777" s="1"/>
  <c r="AR28"/>
  <c r="M760"/>
  <c r="M24"/>
  <c r="M23" s="1"/>
  <c r="Q760"/>
  <c r="Q24"/>
  <c r="Q23" s="1"/>
  <c r="U760"/>
  <c r="U24"/>
  <c r="U23" s="1"/>
  <c r="Y760"/>
  <c r="Y24"/>
  <c r="Y23" s="1"/>
  <c r="AC760"/>
  <c r="AC24"/>
  <c r="AC23" s="1"/>
  <c r="AG760"/>
  <c r="AG24"/>
  <c r="AG23" s="1"/>
  <c r="AK760"/>
  <c r="AK24"/>
  <c r="AK23" s="1"/>
  <c r="AO760"/>
  <c r="AO24"/>
  <c r="AO23" s="1"/>
  <c r="AS760"/>
  <c r="AS24"/>
  <c r="AS23" s="1"/>
  <c r="E762"/>
  <c r="H25"/>
  <c r="E25" s="1"/>
  <c r="E764"/>
  <c r="H27"/>
  <c r="E27" s="1"/>
  <c r="F768"/>
  <c r="G768" s="1"/>
  <c r="F775"/>
  <c r="AG549" i="13"/>
  <c r="AG547"/>
  <c r="G440" i="18" l="1"/>
  <c r="E28"/>
  <c r="E782"/>
  <c r="H777"/>
  <c r="Z36"/>
  <c r="Z35" s="1"/>
  <c r="Z10"/>
  <c r="V36"/>
  <c r="V35" s="1"/>
  <c r="V10"/>
  <c r="R36"/>
  <c r="R35" s="1"/>
  <c r="R10"/>
  <c r="N36"/>
  <c r="N35" s="1"/>
  <c r="N10"/>
  <c r="J36"/>
  <c r="J35" s="1"/>
  <c r="J10"/>
  <c r="AB760"/>
  <c r="AB24"/>
  <c r="AB23" s="1"/>
  <c r="P760"/>
  <c r="P24"/>
  <c r="P23" s="1"/>
  <c r="E761"/>
  <c r="H760"/>
  <c r="H24"/>
  <c r="L38"/>
  <c r="M13"/>
  <c r="M38" s="1"/>
  <c r="I37"/>
  <c r="F37" s="1"/>
  <c r="G37" s="1"/>
  <c r="F12"/>
  <c r="G12" s="1"/>
  <c r="G771"/>
  <c r="I38"/>
  <c r="F38" s="1"/>
  <c r="F13"/>
  <c r="T760"/>
  <c r="T24"/>
  <c r="T23" s="1"/>
  <c r="E775"/>
  <c r="G775" s="1"/>
  <c r="K772"/>
  <c r="E772" s="1"/>
  <c r="G772" s="1"/>
  <c r="AL36"/>
  <c r="AL35" s="1"/>
  <c r="AL10"/>
  <c r="I10"/>
  <c r="I35"/>
  <c r="G779"/>
  <c r="AD760"/>
  <c r="AD24"/>
  <c r="AD23" s="1"/>
  <c r="V760"/>
  <c r="V24"/>
  <c r="V23" s="1"/>
  <c r="N760"/>
  <c r="N24"/>
  <c r="N23" s="1"/>
  <c r="G27"/>
  <c r="AR23"/>
  <c r="AN23"/>
  <c r="AJ23"/>
  <c r="G441"/>
  <c r="H38"/>
  <c r="E38" s="1"/>
  <c r="AJ36"/>
  <c r="AJ35" s="1"/>
  <c r="AJ10"/>
  <c r="E437"/>
  <c r="G769"/>
  <c r="E767"/>
  <c r="O35"/>
  <c r="AF777"/>
  <c r="X777"/>
  <c r="L777"/>
  <c r="AH36"/>
  <c r="AH35" s="1"/>
  <c r="AH10"/>
  <c r="AD36"/>
  <c r="AD35" s="1"/>
  <c r="AD10"/>
  <c r="H39"/>
  <c r="E39" s="1"/>
  <c r="E14"/>
  <c r="F437"/>
  <c r="E763"/>
  <c r="H26"/>
  <c r="E26" s="1"/>
  <c r="G26" s="1"/>
  <c r="X760"/>
  <c r="X24"/>
  <c r="X23" s="1"/>
  <c r="E778"/>
  <c r="G778" s="1"/>
  <c r="G40"/>
  <c r="G763"/>
  <c r="F24"/>
  <c r="F761"/>
  <c r="G761" s="1"/>
  <c r="G515"/>
  <c r="AF36"/>
  <c r="AF35" s="1"/>
  <c r="AF10"/>
  <c r="AB36"/>
  <c r="AB35" s="1"/>
  <c r="AB10"/>
  <c r="X36"/>
  <c r="X35" s="1"/>
  <c r="X10"/>
  <c r="T36"/>
  <c r="T35" s="1"/>
  <c r="T10"/>
  <c r="P35"/>
  <c r="F767"/>
  <c r="AF760"/>
  <c r="AF24"/>
  <c r="AF23" s="1"/>
  <c r="L760"/>
  <c r="F760" s="1"/>
  <c r="L24"/>
  <c r="L23" s="1"/>
  <c r="E44"/>
  <c r="G44" s="1"/>
  <c r="G518"/>
  <c r="AT36"/>
  <c r="AT35" s="1"/>
  <c r="AT10"/>
  <c r="AP36"/>
  <c r="AP35" s="1"/>
  <c r="AP10"/>
  <c r="F11"/>
  <c r="F28"/>
  <c r="G28" s="1"/>
  <c r="F782"/>
  <c r="G782" s="1"/>
  <c r="I777"/>
  <c r="F762"/>
  <c r="G762" s="1"/>
  <c r="I25"/>
  <c r="F25" s="1"/>
  <c r="G25" s="1"/>
  <c r="Z760"/>
  <c r="Z24"/>
  <c r="Z23" s="1"/>
  <c r="R760"/>
  <c r="R24"/>
  <c r="R23" s="1"/>
  <c r="J760"/>
  <c r="J24"/>
  <c r="J23" s="1"/>
  <c r="G780"/>
  <c r="G764"/>
  <c r="I39"/>
  <c r="F39" s="1"/>
  <c r="G39" s="1"/>
  <c r="F14"/>
  <c r="G14" s="1"/>
  <c r="G356"/>
  <c r="AR36"/>
  <c r="AR35" s="1"/>
  <c r="AR10"/>
  <c r="AN36"/>
  <c r="AN35" s="1"/>
  <c r="AN10"/>
  <c r="L36"/>
  <c r="L35" s="1"/>
  <c r="M35" s="1"/>
  <c r="L10"/>
  <c r="M10" s="1"/>
  <c r="H36"/>
  <c r="E11"/>
  <c r="H10"/>
  <c r="P10"/>
  <c r="F352"/>
  <c r="G352" s="1"/>
  <c r="AN140" i="13"/>
  <c r="AG260"/>
  <c r="AG255"/>
  <c r="AG250"/>
  <c r="AG245"/>
  <c r="AG235"/>
  <c r="AG230"/>
  <c r="AG210"/>
  <c r="AI205"/>
  <c r="AG185"/>
  <c r="AI180"/>
  <c r="AN95"/>
  <c r="AI80"/>
  <c r="H779"/>
  <c r="I779"/>
  <c r="J779"/>
  <c r="K779"/>
  <c r="L779"/>
  <c r="M779"/>
  <c r="N779"/>
  <c r="O779"/>
  <c r="P779"/>
  <c r="Q779"/>
  <c r="R779"/>
  <c r="S779"/>
  <c r="T779"/>
  <c r="U779"/>
  <c r="V779"/>
  <c r="W779"/>
  <c r="X779"/>
  <c r="Y779"/>
  <c r="Z779"/>
  <c r="AA779"/>
  <c r="AB779"/>
  <c r="AC779"/>
  <c r="AD779"/>
  <c r="AE779"/>
  <c r="AG779"/>
  <c r="AH779"/>
  <c r="AJ779"/>
  <c r="AK779"/>
  <c r="AL779"/>
  <c r="AM779"/>
  <c r="AN779"/>
  <c r="AO779"/>
  <c r="AP779"/>
  <c r="AQ779"/>
  <c r="AR779"/>
  <c r="AS779"/>
  <c r="AT779"/>
  <c r="AU779"/>
  <c r="H780"/>
  <c r="I780"/>
  <c r="J780"/>
  <c r="K780"/>
  <c r="L780"/>
  <c r="M780"/>
  <c r="N780"/>
  <c r="O780"/>
  <c r="P780"/>
  <c r="Q780"/>
  <c r="R780"/>
  <c r="S780"/>
  <c r="T780"/>
  <c r="U780"/>
  <c r="V780"/>
  <c r="W780"/>
  <c r="X780"/>
  <c r="Y780"/>
  <c r="Z780"/>
  <c r="AA780"/>
  <c r="AB780"/>
  <c r="AC780"/>
  <c r="AD780"/>
  <c r="AE780"/>
  <c r="AH780"/>
  <c r="AJ780"/>
  <c r="AK780"/>
  <c r="AL780"/>
  <c r="AM780"/>
  <c r="AN780"/>
  <c r="AO780"/>
  <c r="AP780"/>
  <c r="AQ780"/>
  <c r="AR780"/>
  <c r="AS780"/>
  <c r="AT780"/>
  <c r="AU780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G778"/>
  <c r="AH778"/>
  <c r="AJ778"/>
  <c r="AK778"/>
  <c r="AL778"/>
  <c r="AM778"/>
  <c r="AN778"/>
  <c r="AO778"/>
  <c r="AP778"/>
  <c r="AQ778"/>
  <c r="AR778"/>
  <c r="AS778"/>
  <c r="AT778"/>
  <c r="AU778"/>
  <c r="H778"/>
  <c r="H769"/>
  <c r="I769"/>
  <c r="J769"/>
  <c r="K769"/>
  <c r="L769"/>
  <c r="M769"/>
  <c r="N769"/>
  <c r="O769"/>
  <c r="P769"/>
  <c r="Q769"/>
  <c r="R769"/>
  <c r="S769"/>
  <c r="T769"/>
  <c r="U769"/>
  <c r="V769"/>
  <c r="W769"/>
  <c r="X769"/>
  <c r="Y769"/>
  <c r="Z769"/>
  <c r="AA769"/>
  <c r="AB769"/>
  <c r="AC769"/>
  <c r="AD769"/>
  <c r="AE769"/>
  <c r="AF769"/>
  <c r="AG769"/>
  <c r="AH769"/>
  <c r="AI769"/>
  <c r="AJ769"/>
  <c r="AK769"/>
  <c r="AL769"/>
  <c r="AM769"/>
  <c r="AO769"/>
  <c r="AP769"/>
  <c r="AQ769"/>
  <c r="AR769"/>
  <c r="AS769"/>
  <c r="AT769"/>
  <c r="AU769"/>
  <c r="H770"/>
  <c r="I770"/>
  <c r="J770"/>
  <c r="K770"/>
  <c r="L770"/>
  <c r="M770"/>
  <c r="N770"/>
  <c r="O770"/>
  <c r="P770"/>
  <c r="Q770"/>
  <c r="R770"/>
  <c r="S770"/>
  <c r="T770"/>
  <c r="U770"/>
  <c r="V770"/>
  <c r="W770"/>
  <c r="X770"/>
  <c r="Y770"/>
  <c r="Z770"/>
  <c r="AA770"/>
  <c r="AB770"/>
  <c r="AC770"/>
  <c r="AD770"/>
  <c r="AE770"/>
  <c r="AG770"/>
  <c r="AH770"/>
  <c r="AJ770"/>
  <c r="AK770"/>
  <c r="AL770"/>
  <c r="AM770"/>
  <c r="AO770"/>
  <c r="AP770"/>
  <c r="AQ770"/>
  <c r="AR770"/>
  <c r="AT770"/>
  <c r="AU770"/>
  <c r="I768"/>
  <c r="J768"/>
  <c r="K768"/>
  <c r="L768"/>
  <c r="M768"/>
  <c r="N768"/>
  <c r="O768"/>
  <c r="P768"/>
  <c r="Q768"/>
  <c r="R768"/>
  <c r="S768"/>
  <c r="T768"/>
  <c r="U768"/>
  <c r="V768"/>
  <c r="W768"/>
  <c r="X768"/>
  <c r="Y768"/>
  <c r="Z768"/>
  <c r="AA768"/>
  <c r="AB768"/>
  <c r="AC768"/>
  <c r="AD768"/>
  <c r="AE768"/>
  <c r="AF768"/>
  <c r="AG768"/>
  <c r="AH768"/>
  <c r="AI768"/>
  <c r="AJ768"/>
  <c r="AK768"/>
  <c r="AL768"/>
  <c r="AM768"/>
  <c r="AN768"/>
  <c r="AO768"/>
  <c r="AP768"/>
  <c r="AQ768"/>
  <c r="AR768"/>
  <c r="AS768"/>
  <c r="AT768"/>
  <c r="AU768"/>
  <c r="H768"/>
  <c r="G767" i="18" l="1"/>
  <c r="G437"/>
  <c r="G38"/>
  <c r="G11"/>
  <c r="E13"/>
  <c r="G13" s="1"/>
  <c r="F35"/>
  <c r="F10"/>
  <c r="E24"/>
  <c r="G24" s="1"/>
  <c r="H23"/>
  <c r="E23" s="1"/>
  <c r="E10"/>
  <c r="E36"/>
  <c r="H35"/>
  <c r="E35" s="1"/>
  <c r="F777"/>
  <c r="I23"/>
  <c r="F23" s="1"/>
  <c r="F36"/>
  <c r="G36" s="1"/>
  <c r="E760"/>
  <c r="G760" s="1"/>
  <c r="E777"/>
  <c r="F663" i="13"/>
  <c r="E663"/>
  <c r="F657"/>
  <c r="E657"/>
  <c r="F651"/>
  <c r="E651"/>
  <c r="G10" i="18" l="1"/>
  <c r="G777"/>
  <c r="G23"/>
  <c r="G35"/>
  <c r="H18" i="13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H19"/>
  <c r="I19"/>
  <c r="J19"/>
  <c r="K19"/>
  <c r="L19"/>
  <c r="M19"/>
  <c r="N19"/>
  <c r="O19"/>
  <c r="Q19"/>
  <c r="R19"/>
  <c r="S19"/>
  <c r="T19"/>
  <c r="U19"/>
  <c r="V19"/>
  <c r="W19"/>
  <c r="X19"/>
  <c r="Y19"/>
  <c r="Z19"/>
  <c r="AA19"/>
  <c r="AB19"/>
  <c r="AC19"/>
  <c r="AD19"/>
  <c r="AE19"/>
  <c r="AG19"/>
  <c r="AH19"/>
  <c r="AI19"/>
  <c r="AJ19"/>
  <c r="AK19"/>
  <c r="AL19"/>
  <c r="AM19"/>
  <c r="AO19"/>
  <c r="AP19"/>
  <c r="AQ19"/>
  <c r="AR19"/>
  <c r="AT19"/>
  <c r="AU19"/>
  <c r="H20"/>
  <c r="I20"/>
  <c r="J20"/>
  <c r="K20"/>
  <c r="L20"/>
  <c r="M20"/>
  <c r="N20"/>
  <c r="O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H17"/>
  <c r="H16" s="1"/>
  <c r="AN115" l="1"/>
  <c r="AN105"/>
  <c r="AN90"/>
  <c r="AN85"/>
  <c r="AN19" l="1"/>
  <c r="E686" l="1"/>
  <c r="F686"/>
  <c r="E687"/>
  <c r="F687"/>
  <c r="E689"/>
  <c r="F689"/>
  <c r="E690"/>
  <c r="F690"/>
  <c r="E691"/>
  <c r="F691"/>
  <c r="E692"/>
  <c r="F692"/>
  <c r="E693"/>
  <c r="F693"/>
  <c r="E695"/>
  <c r="F695"/>
  <c r="E696"/>
  <c r="F696"/>
  <c r="E697"/>
  <c r="F697"/>
  <c r="E698"/>
  <c r="F698"/>
  <c r="E699"/>
  <c r="F699"/>
  <c r="E701"/>
  <c r="F701"/>
  <c r="E702"/>
  <c r="F702"/>
  <c r="E703"/>
  <c r="F703"/>
  <c r="E704"/>
  <c r="F704"/>
  <c r="E705"/>
  <c r="F705"/>
  <c r="E707"/>
  <c r="F707"/>
  <c r="E708"/>
  <c r="F708"/>
  <c r="E709"/>
  <c r="F709"/>
  <c r="E710"/>
  <c r="F710"/>
  <c r="E711"/>
  <c r="F711"/>
  <c r="E713"/>
  <c r="F713"/>
  <c r="E714"/>
  <c r="F714"/>
  <c r="E715"/>
  <c r="F715"/>
  <c r="E716"/>
  <c r="F716"/>
  <c r="E717"/>
  <c r="F717"/>
  <c r="E719"/>
  <c r="F719"/>
  <c r="E720"/>
  <c r="F720"/>
  <c r="E721"/>
  <c r="F721"/>
  <c r="E722"/>
  <c r="F722"/>
  <c r="E723"/>
  <c r="F723"/>
  <c r="E725"/>
  <c r="F725"/>
  <c r="E726"/>
  <c r="F726"/>
  <c r="E727"/>
  <c r="F727"/>
  <c r="E728"/>
  <c r="F728"/>
  <c r="E729"/>
  <c r="F729"/>
  <c r="E731"/>
  <c r="F731"/>
  <c r="E732"/>
  <c r="F732"/>
  <c r="E733"/>
  <c r="F733"/>
  <c r="E734"/>
  <c r="F734"/>
  <c r="E735"/>
  <c r="F735"/>
  <c r="E737"/>
  <c r="F737"/>
  <c r="E738"/>
  <c r="F738"/>
  <c r="E739"/>
  <c r="F739"/>
  <c r="E740"/>
  <c r="F740"/>
  <c r="E741"/>
  <c r="F741"/>
  <c r="E743"/>
  <c r="F743"/>
  <c r="E744"/>
  <c r="F744"/>
  <c r="E745"/>
  <c r="F745"/>
  <c r="E746"/>
  <c r="F746"/>
  <c r="E747"/>
  <c r="F747"/>
  <c r="AN680"/>
  <c r="AI680"/>
  <c r="AF260"/>
  <c r="AF255"/>
  <c r="AF250"/>
  <c r="AF245"/>
  <c r="AF235"/>
  <c r="AF230"/>
  <c r="AF210"/>
  <c r="AF185"/>
  <c r="E548"/>
  <c r="F548"/>
  <c r="F549"/>
  <c r="AF549"/>
  <c r="E549" s="1"/>
  <c r="AF547"/>
  <c r="AF19" l="1"/>
  <c r="F400" l="1"/>
  <c r="H164" l="1"/>
  <c r="I164"/>
  <c r="J164"/>
  <c r="K164"/>
  <c r="L164"/>
  <c r="M164"/>
  <c r="N164"/>
  <c r="O164"/>
  <c r="P164"/>
  <c r="Q164"/>
  <c r="R164"/>
  <c r="S164"/>
  <c r="T164"/>
  <c r="U164"/>
  <c r="V164"/>
  <c r="W164"/>
  <c r="X164"/>
  <c r="Y164"/>
  <c r="Z164"/>
  <c r="AA164"/>
  <c r="AB164"/>
  <c r="AC164"/>
  <c r="AD164"/>
  <c r="AE164"/>
  <c r="AF164"/>
  <c r="AG164"/>
  <c r="AH164"/>
  <c r="AI164"/>
  <c r="AJ164"/>
  <c r="AK164"/>
  <c r="AL164"/>
  <c r="AM164"/>
  <c r="AN164"/>
  <c r="AO164"/>
  <c r="AP164"/>
  <c r="AQ164"/>
  <c r="AR164"/>
  <c r="AS164"/>
  <c r="AT164"/>
  <c r="AU164"/>
  <c r="H165"/>
  <c r="I165"/>
  <c r="J165"/>
  <c r="K165"/>
  <c r="L165"/>
  <c r="N165"/>
  <c r="O165"/>
  <c r="Q165"/>
  <c r="R165"/>
  <c r="S165"/>
  <c r="T165"/>
  <c r="U165"/>
  <c r="V165"/>
  <c r="W165"/>
  <c r="X165"/>
  <c r="Y165"/>
  <c r="Z165"/>
  <c r="AA165"/>
  <c r="AB165"/>
  <c r="AD165"/>
  <c r="AE165"/>
  <c r="AF165"/>
  <c r="AG165"/>
  <c r="AH165"/>
  <c r="AI165"/>
  <c r="AJ165"/>
  <c r="AK165"/>
  <c r="AL165"/>
  <c r="AM165"/>
  <c r="AN165"/>
  <c r="AO165"/>
  <c r="AP165"/>
  <c r="AQ165"/>
  <c r="AR165"/>
  <c r="AT165"/>
  <c r="AU165"/>
  <c r="H166"/>
  <c r="I166"/>
  <c r="J166"/>
  <c r="K166"/>
  <c r="L166"/>
  <c r="M166"/>
  <c r="N166"/>
  <c r="O166"/>
  <c r="Q166"/>
  <c r="R166"/>
  <c r="S166"/>
  <c r="T166"/>
  <c r="U166"/>
  <c r="V166"/>
  <c r="W166"/>
  <c r="X166"/>
  <c r="Y166"/>
  <c r="Z166"/>
  <c r="AA166"/>
  <c r="AB166"/>
  <c r="AC166"/>
  <c r="AD166"/>
  <c r="AE166"/>
  <c r="AF166"/>
  <c r="AG166"/>
  <c r="AH166"/>
  <c r="AI166"/>
  <c r="AJ166"/>
  <c r="AK166"/>
  <c r="AL166"/>
  <c r="AM166"/>
  <c r="AN166"/>
  <c r="AO166"/>
  <c r="AP166"/>
  <c r="AQ166"/>
  <c r="AR166"/>
  <c r="AS166"/>
  <c r="AT166"/>
  <c r="AU166"/>
  <c r="I163"/>
  <c r="J163"/>
  <c r="K163"/>
  <c r="L163"/>
  <c r="M163"/>
  <c r="N163"/>
  <c r="O163"/>
  <c r="P163"/>
  <c r="Q163"/>
  <c r="R163"/>
  <c r="S163"/>
  <c r="T163"/>
  <c r="U163"/>
  <c r="V163"/>
  <c r="W163"/>
  <c r="X163"/>
  <c r="Y163"/>
  <c r="Z163"/>
  <c r="AA163"/>
  <c r="AB163"/>
  <c r="AC163"/>
  <c r="AD163"/>
  <c r="AE163"/>
  <c r="AF163"/>
  <c r="AG163"/>
  <c r="AH163"/>
  <c r="AI163"/>
  <c r="AJ163"/>
  <c r="AK163"/>
  <c r="AL163"/>
  <c r="AM163"/>
  <c r="AN163"/>
  <c r="AO163"/>
  <c r="AP163"/>
  <c r="AQ163"/>
  <c r="AR163"/>
  <c r="AS163"/>
  <c r="AT163"/>
  <c r="AU163"/>
  <c r="F161"/>
  <c r="E161"/>
  <c r="F160"/>
  <c r="E160"/>
  <c r="F159"/>
  <c r="E159"/>
  <c r="F158"/>
  <c r="E158"/>
  <c r="AU157"/>
  <c r="AT157"/>
  <c r="AS157"/>
  <c r="AR157"/>
  <c r="AQ157"/>
  <c r="AP157"/>
  <c r="AO157"/>
  <c r="AN157"/>
  <c r="AM157"/>
  <c r="AL157"/>
  <c r="AK157"/>
  <c r="AJ157"/>
  <c r="AI157"/>
  <c r="AH157"/>
  <c r="AG157"/>
  <c r="AF157"/>
  <c r="AE157"/>
  <c r="AD157"/>
  <c r="AC157"/>
  <c r="AB157"/>
  <c r="AA157"/>
  <c r="Z157"/>
  <c r="Y157"/>
  <c r="X157"/>
  <c r="W157"/>
  <c r="V157"/>
  <c r="U157"/>
  <c r="T157"/>
  <c r="S157"/>
  <c r="R157"/>
  <c r="Q157"/>
  <c r="P157"/>
  <c r="O157"/>
  <c r="N157"/>
  <c r="M157"/>
  <c r="L157"/>
  <c r="F157" s="1"/>
  <c r="K157"/>
  <c r="J157"/>
  <c r="I157"/>
  <c r="H157"/>
  <c r="F156"/>
  <c r="E156"/>
  <c r="F155"/>
  <c r="E155"/>
  <c r="F154"/>
  <c r="E154"/>
  <c r="F153"/>
  <c r="E153"/>
  <c r="AU152"/>
  <c r="AT152"/>
  <c r="AS152"/>
  <c r="AR152"/>
  <c r="AQ152"/>
  <c r="AP152"/>
  <c r="AO152"/>
  <c r="AN152"/>
  <c r="AM152"/>
  <c r="AL152"/>
  <c r="AK152"/>
  <c r="AJ152"/>
  <c r="AI152"/>
  <c r="AH152"/>
  <c r="AG152"/>
  <c r="AF152"/>
  <c r="AE152"/>
  <c r="AD152"/>
  <c r="AC152"/>
  <c r="AB152"/>
  <c r="AA152"/>
  <c r="Z152"/>
  <c r="Y152"/>
  <c r="X152"/>
  <c r="W152"/>
  <c r="V152"/>
  <c r="U152"/>
  <c r="T152"/>
  <c r="S152"/>
  <c r="R152"/>
  <c r="Q152"/>
  <c r="P152"/>
  <c r="O152"/>
  <c r="N152"/>
  <c r="M152"/>
  <c r="L152"/>
  <c r="K152"/>
  <c r="J152"/>
  <c r="I152"/>
  <c r="H152"/>
  <c r="F151"/>
  <c r="E151"/>
  <c r="F150"/>
  <c r="E150"/>
  <c r="F149"/>
  <c r="E149"/>
  <c r="F148"/>
  <c r="E148"/>
  <c r="AU147"/>
  <c r="AT147"/>
  <c r="AS147"/>
  <c r="AR147"/>
  <c r="AQ147"/>
  <c r="AP147"/>
  <c r="AO147"/>
  <c r="AN147"/>
  <c r="AM147"/>
  <c r="AL147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F146"/>
  <c r="E146"/>
  <c r="F145"/>
  <c r="E145"/>
  <c r="F144"/>
  <c r="E144"/>
  <c r="F143"/>
  <c r="E143"/>
  <c r="AU142"/>
  <c r="AT142"/>
  <c r="AS142"/>
  <c r="AR142"/>
  <c r="AQ142"/>
  <c r="AP142"/>
  <c r="AO142"/>
  <c r="AN142"/>
  <c r="AM142"/>
  <c r="AL142"/>
  <c r="AK142"/>
  <c r="AJ142"/>
  <c r="AI142"/>
  <c r="AH142"/>
  <c r="AG142"/>
  <c r="AF142"/>
  <c r="AE142"/>
  <c r="AD142"/>
  <c r="AC142"/>
  <c r="AB142"/>
  <c r="AA142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H142"/>
  <c r="E142" s="1"/>
  <c r="F147" l="1"/>
  <c r="G149"/>
  <c r="G151"/>
  <c r="G153"/>
  <c r="G155"/>
  <c r="H162"/>
  <c r="G144"/>
  <c r="G146"/>
  <c r="E152"/>
  <c r="F152"/>
  <c r="G159"/>
  <c r="G161"/>
  <c r="F142"/>
  <c r="G142" s="1"/>
  <c r="G154"/>
  <c r="G156"/>
  <c r="E157"/>
  <c r="G157" s="1"/>
  <c r="G158"/>
  <c r="G160"/>
  <c r="E147"/>
  <c r="G143"/>
  <c r="G148"/>
  <c r="G150"/>
  <c r="G145"/>
  <c r="H677"/>
  <c r="H749" s="1"/>
  <c r="AN681"/>
  <c r="AN753" s="1"/>
  <c r="AO681"/>
  <c r="AO753" s="1"/>
  <c r="AP681"/>
  <c r="AP753" s="1"/>
  <c r="AQ681"/>
  <c r="AQ753" s="1"/>
  <c r="AR681"/>
  <c r="AR753" s="1"/>
  <c r="AS681"/>
  <c r="AS753" s="1"/>
  <c r="AT681"/>
  <c r="AT753" s="1"/>
  <c r="AU681"/>
  <c r="AU753" s="1"/>
  <c r="AN752"/>
  <c r="H678"/>
  <c r="H750" s="1"/>
  <c r="I678"/>
  <c r="I750" s="1"/>
  <c r="J678"/>
  <c r="J750" s="1"/>
  <c r="K678"/>
  <c r="K750" s="1"/>
  <c r="L678"/>
  <c r="L750" s="1"/>
  <c r="M678"/>
  <c r="M750" s="1"/>
  <c r="N678"/>
  <c r="N750" s="1"/>
  <c r="O678"/>
  <c r="O750" s="1"/>
  <c r="P678"/>
  <c r="P750" s="1"/>
  <c r="Q678"/>
  <c r="Q750" s="1"/>
  <c r="R678"/>
  <c r="R750" s="1"/>
  <c r="S678"/>
  <c r="S750" s="1"/>
  <c r="T678"/>
  <c r="T750" s="1"/>
  <c r="U678"/>
  <c r="U750" s="1"/>
  <c r="V678"/>
  <c r="V750" s="1"/>
  <c r="W678"/>
  <c r="W750" s="1"/>
  <c r="X678"/>
  <c r="X750" s="1"/>
  <c r="Y678"/>
  <c r="Y750" s="1"/>
  <c r="Z678"/>
  <c r="Z750" s="1"/>
  <c r="AA678"/>
  <c r="AA750" s="1"/>
  <c r="AB678"/>
  <c r="AB750" s="1"/>
  <c r="AC678"/>
  <c r="AC750" s="1"/>
  <c r="AD678"/>
  <c r="AD750" s="1"/>
  <c r="AE678"/>
  <c r="AE750" s="1"/>
  <c r="AF678"/>
  <c r="AF750" s="1"/>
  <c r="AG678"/>
  <c r="AG750" s="1"/>
  <c r="AH678"/>
  <c r="AH750" s="1"/>
  <c r="AI678"/>
  <c r="AI750" s="1"/>
  <c r="AJ678"/>
  <c r="AJ750" s="1"/>
  <c r="AK678"/>
  <c r="AK750" s="1"/>
  <c r="AL678"/>
  <c r="AL750" s="1"/>
  <c r="AM678"/>
  <c r="AM750" s="1"/>
  <c r="AN678"/>
  <c r="AN750" s="1"/>
  <c r="AO678"/>
  <c r="AO750" s="1"/>
  <c r="AP678"/>
  <c r="AP750" s="1"/>
  <c r="AQ678"/>
  <c r="AQ750" s="1"/>
  <c r="AR678"/>
  <c r="AR750" s="1"/>
  <c r="AS678"/>
  <c r="AS750" s="1"/>
  <c r="AT678"/>
  <c r="AT750" s="1"/>
  <c r="AU678"/>
  <c r="AU750" s="1"/>
  <c r="H679"/>
  <c r="H751" s="1"/>
  <c r="I679"/>
  <c r="I751" s="1"/>
  <c r="J679"/>
  <c r="J751" s="1"/>
  <c r="K679"/>
  <c r="K751" s="1"/>
  <c r="L679"/>
  <c r="L751" s="1"/>
  <c r="M679"/>
  <c r="M751" s="1"/>
  <c r="N679"/>
  <c r="N751" s="1"/>
  <c r="O679"/>
  <c r="O751" s="1"/>
  <c r="P679"/>
  <c r="P751" s="1"/>
  <c r="Q679"/>
  <c r="Q751" s="1"/>
  <c r="R679"/>
  <c r="R751" s="1"/>
  <c r="S679"/>
  <c r="S751" s="1"/>
  <c r="T679"/>
  <c r="T751" s="1"/>
  <c r="U679"/>
  <c r="U751" s="1"/>
  <c r="V679"/>
  <c r="V751" s="1"/>
  <c r="W679"/>
  <c r="W751" s="1"/>
  <c r="X679"/>
  <c r="X751" s="1"/>
  <c r="Y679"/>
  <c r="Y751" s="1"/>
  <c r="Z679"/>
  <c r="Z751" s="1"/>
  <c r="AA679"/>
  <c r="AA751" s="1"/>
  <c r="AB679"/>
  <c r="AB751" s="1"/>
  <c r="AC679"/>
  <c r="AC751" s="1"/>
  <c r="AD679"/>
  <c r="AD751" s="1"/>
  <c r="AE679"/>
  <c r="AE751" s="1"/>
  <c r="AF679"/>
  <c r="AF751" s="1"/>
  <c r="AG679"/>
  <c r="AG751" s="1"/>
  <c r="AH679"/>
  <c r="AH751" s="1"/>
  <c r="AI679"/>
  <c r="AI751" s="1"/>
  <c r="AJ679"/>
  <c r="AJ751" s="1"/>
  <c r="AK679"/>
  <c r="AK751" s="1"/>
  <c r="AL679"/>
  <c r="AL751" s="1"/>
  <c r="AM679"/>
  <c r="AM751" s="1"/>
  <c r="AO679"/>
  <c r="AO751" s="1"/>
  <c r="AP679"/>
  <c r="AP751" s="1"/>
  <c r="AQ679"/>
  <c r="AQ751" s="1"/>
  <c r="AR679"/>
  <c r="AR751" s="1"/>
  <c r="AS679"/>
  <c r="AS751" s="1"/>
  <c r="AT679"/>
  <c r="AT751" s="1"/>
  <c r="AU679"/>
  <c r="AU751" s="1"/>
  <c r="H680"/>
  <c r="H752" s="1"/>
  <c r="I680"/>
  <c r="I752" s="1"/>
  <c r="J680"/>
  <c r="J752" s="1"/>
  <c r="K680"/>
  <c r="K752" s="1"/>
  <c r="L680"/>
  <c r="L752" s="1"/>
  <c r="M680"/>
  <c r="M752" s="1"/>
  <c r="N680"/>
  <c r="N752" s="1"/>
  <c r="O680"/>
  <c r="O752" s="1"/>
  <c r="P680"/>
  <c r="P752" s="1"/>
  <c r="Q680"/>
  <c r="Q752" s="1"/>
  <c r="R680"/>
  <c r="R752" s="1"/>
  <c r="S680"/>
  <c r="S752" s="1"/>
  <c r="T680"/>
  <c r="T752" s="1"/>
  <c r="U680"/>
  <c r="U752" s="1"/>
  <c r="V680"/>
  <c r="V752" s="1"/>
  <c r="W680"/>
  <c r="W752" s="1"/>
  <c r="X680"/>
  <c r="X752" s="1"/>
  <c r="Y680"/>
  <c r="Y752" s="1"/>
  <c r="Z680"/>
  <c r="Z752" s="1"/>
  <c r="AA680"/>
  <c r="AA752" s="1"/>
  <c r="AB680"/>
  <c r="AB752" s="1"/>
  <c r="AC680"/>
  <c r="AC752" s="1"/>
  <c r="AD680"/>
  <c r="AD752" s="1"/>
  <c r="AE680"/>
  <c r="AE752" s="1"/>
  <c r="AF680"/>
  <c r="AF752" s="1"/>
  <c r="AG680"/>
  <c r="AG752" s="1"/>
  <c r="AH680"/>
  <c r="AH752" s="1"/>
  <c r="AI752"/>
  <c r="AJ680"/>
  <c r="AJ752" s="1"/>
  <c r="AK680"/>
  <c r="AK752" s="1"/>
  <c r="AL680"/>
  <c r="AL752" s="1"/>
  <c r="AM680"/>
  <c r="AM752" s="1"/>
  <c r="AO680"/>
  <c r="AO752" s="1"/>
  <c r="AP680"/>
  <c r="AP752" s="1"/>
  <c r="AQ680"/>
  <c r="AQ752" s="1"/>
  <c r="AR680"/>
  <c r="AR752" s="1"/>
  <c r="AS680"/>
  <c r="AS752" s="1"/>
  <c r="AT680"/>
  <c r="AT752" s="1"/>
  <c r="AU680"/>
  <c r="AU752" s="1"/>
  <c r="H681"/>
  <c r="H753" s="1"/>
  <c r="I681"/>
  <c r="I753" s="1"/>
  <c r="J681"/>
  <c r="J753" s="1"/>
  <c r="K681"/>
  <c r="K753" s="1"/>
  <c r="L681"/>
  <c r="L753" s="1"/>
  <c r="M681"/>
  <c r="M753" s="1"/>
  <c r="N681"/>
  <c r="N753" s="1"/>
  <c r="O681"/>
  <c r="O753" s="1"/>
  <c r="P681"/>
  <c r="P753" s="1"/>
  <c r="Q681"/>
  <c r="Q753" s="1"/>
  <c r="R681"/>
  <c r="R753" s="1"/>
  <c r="S681"/>
  <c r="S753" s="1"/>
  <c r="T681"/>
  <c r="T753" s="1"/>
  <c r="U681"/>
  <c r="U753" s="1"/>
  <c r="V681"/>
  <c r="V753" s="1"/>
  <c r="W681"/>
  <c r="W753" s="1"/>
  <c r="X681"/>
  <c r="X753" s="1"/>
  <c r="Y681"/>
  <c r="Y753" s="1"/>
  <c r="Z681"/>
  <c r="Z753" s="1"/>
  <c r="AA681"/>
  <c r="AA753" s="1"/>
  <c r="AB681"/>
  <c r="AB753" s="1"/>
  <c r="AC681"/>
  <c r="AC753" s="1"/>
  <c r="AD681"/>
  <c r="AD753" s="1"/>
  <c r="AE681"/>
  <c r="AE753" s="1"/>
  <c r="AF681"/>
  <c r="AF753" s="1"/>
  <c r="AG681"/>
  <c r="AG753" s="1"/>
  <c r="AH681"/>
  <c r="AH753" s="1"/>
  <c r="AI681"/>
  <c r="AI753" s="1"/>
  <c r="AJ681"/>
  <c r="AJ753" s="1"/>
  <c r="AK681"/>
  <c r="AK753" s="1"/>
  <c r="AL681"/>
  <c r="AL753" s="1"/>
  <c r="AM681"/>
  <c r="AM753" s="1"/>
  <c r="I677"/>
  <c r="I749" s="1"/>
  <c r="J677"/>
  <c r="J749" s="1"/>
  <c r="K677"/>
  <c r="K749" s="1"/>
  <c r="L677"/>
  <c r="L749" s="1"/>
  <c r="M677"/>
  <c r="M749" s="1"/>
  <c r="N677"/>
  <c r="N749" s="1"/>
  <c r="O677"/>
  <c r="O749" s="1"/>
  <c r="P677"/>
  <c r="P749" s="1"/>
  <c r="Q677"/>
  <c r="Q749" s="1"/>
  <c r="R677"/>
  <c r="R749" s="1"/>
  <c r="S677"/>
  <c r="S749" s="1"/>
  <c r="T677"/>
  <c r="T749" s="1"/>
  <c r="U677"/>
  <c r="U749" s="1"/>
  <c r="V677"/>
  <c r="V749" s="1"/>
  <c r="W677"/>
  <c r="W749" s="1"/>
  <c r="X677"/>
  <c r="X749" s="1"/>
  <c r="Y677"/>
  <c r="Y749" s="1"/>
  <c r="Z677"/>
  <c r="Z749" s="1"/>
  <c r="AA677"/>
  <c r="AA749" s="1"/>
  <c r="AB677"/>
  <c r="AB749" s="1"/>
  <c r="AC677"/>
  <c r="AC749" s="1"/>
  <c r="AD677"/>
  <c r="AD749" s="1"/>
  <c r="AE677"/>
  <c r="AE749" s="1"/>
  <c r="AF677"/>
  <c r="AF749" s="1"/>
  <c r="AG677"/>
  <c r="AG749" s="1"/>
  <c r="AH677"/>
  <c r="AH749" s="1"/>
  <c r="AI677"/>
  <c r="AI749" s="1"/>
  <c r="AJ677"/>
  <c r="AJ749" s="1"/>
  <c r="AK677"/>
  <c r="AK749" s="1"/>
  <c r="AL677"/>
  <c r="AL749" s="1"/>
  <c r="AM677"/>
  <c r="AM749" s="1"/>
  <c r="AN677"/>
  <c r="AN749" s="1"/>
  <c r="AO677"/>
  <c r="AO749" s="1"/>
  <c r="AP677"/>
  <c r="AP749" s="1"/>
  <c r="AQ677"/>
  <c r="AQ749" s="1"/>
  <c r="AR677"/>
  <c r="AR749" s="1"/>
  <c r="AS677"/>
  <c r="AS749" s="1"/>
  <c r="AT677"/>
  <c r="AT749" s="1"/>
  <c r="AU677"/>
  <c r="AU749" s="1"/>
  <c r="G747"/>
  <c r="G723"/>
  <c r="G711"/>
  <c r="G699"/>
  <c r="AN685"/>
  <c r="AN679" s="1"/>
  <c r="AN751" s="1"/>
  <c r="G746"/>
  <c r="G744"/>
  <c r="AU742"/>
  <c r="AT742"/>
  <c r="AS742"/>
  <c r="AR742"/>
  <c r="AQ742"/>
  <c r="AP742"/>
  <c r="AO742"/>
  <c r="AN742"/>
  <c r="AM742"/>
  <c r="AL742"/>
  <c r="AK742"/>
  <c r="AJ742"/>
  <c r="AI742"/>
  <c r="AH742"/>
  <c r="AG742"/>
  <c r="AF742"/>
  <c r="AE742"/>
  <c r="AD742"/>
  <c r="AC742"/>
  <c r="AB742"/>
  <c r="AA742"/>
  <c r="Z742"/>
  <c r="Y742"/>
  <c r="X742"/>
  <c r="W742"/>
  <c r="V742"/>
  <c r="U742"/>
  <c r="T742"/>
  <c r="S742"/>
  <c r="R742"/>
  <c r="Q742"/>
  <c r="P742"/>
  <c r="O742"/>
  <c r="N742"/>
  <c r="M742"/>
  <c r="L742"/>
  <c r="K742"/>
  <c r="J742"/>
  <c r="I742"/>
  <c r="H742"/>
  <c r="G741"/>
  <c r="AU736"/>
  <c r="AT736"/>
  <c r="AS736"/>
  <c r="AR736"/>
  <c r="AQ736"/>
  <c r="AP736"/>
  <c r="AO736"/>
  <c r="AN736"/>
  <c r="AM736"/>
  <c r="AL736"/>
  <c r="AK736"/>
  <c r="AJ736"/>
  <c r="AI736"/>
  <c r="AH736"/>
  <c r="AG736"/>
  <c r="AF736"/>
  <c r="AE736"/>
  <c r="AD736"/>
  <c r="AC736"/>
  <c r="AB736"/>
  <c r="AA736"/>
  <c r="Z736"/>
  <c r="Y736"/>
  <c r="X736"/>
  <c r="W736"/>
  <c r="V736"/>
  <c r="U736"/>
  <c r="T736"/>
  <c r="S736"/>
  <c r="R736"/>
  <c r="Q736"/>
  <c r="P736"/>
  <c r="O736"/>
  <c r="N736"/>
  <c r="M736"/>
  <c r="L736"/>
  <c r="K736"/>
  <c r="J736"/>
  <c r="I736"/>
  <c r="H736"/>
  <c r="G735"/>
  <c r="AU730"/>
  <c r="AT730"/>
  <c r="AS730"/>
  <c r="AR730"/>
  <c r="AQ730"/>
  <c r="AP730"/>
  <c r="AO730"/>
  <c r="AN730"/>
  <c r="AM730"/>
  <c r="AL730"/>
  <c r="AK730"/>
  <c r="AJ730"/>
  <c r="AI730"/>
  <c r="AH730"/>
  <c r="AG730"/>
  <c r="AF730"/>
  <c r="AE730"/>
  <c r="AD730"/>
  <c r="AC730"/>
  <c r="AB730"/>
  <c r="AA730"/>
  <c r="Z730"/>
  <c r="Y730"/>
  <c r="X730"/>
  <c r="W730"/>
  <c r="V730"/>
  <c r="U730"/>
  <c r="T730"/>
  <c r="S730"/>
  <c r="R730"/>
  <c r="Q730"/>
  <c r="P730"/>
  <c r="O730"/>
  <c r="N730"/>
  <c r="M730"/>
  <c r="L730"/>
  <c r="K730"/>
  <c r="J730"/>
  <c r="I730"/>
  <c r="H730"/>
  <c r="G729"/>
  <c r="AU724"/>
  <c r="AT724"/>
  <c r="AS724"/>
  <c r="AR724"/>
  <c r="AQ724"/>
  <c r="AP724"/>
  <c r="AO724"/>
  <c r="AN724"/>
  <c r="AM724"/>
  <c r="AL724"/>
  <c r="AK724"/>
  <c r="AJ724"/>
  <c r="AI724"/>
  <c r="AH724"/>
  <c r="AG724"/>
  <c r="AF724"/>
  <c r="AE724"/>
  <c r="AD724"/>
  <c r="AC724"/>
  <c r="AB724"/>
  <c r="AA724"/>
  <c r="Z724"/>
  <c r="Y724"/>
  <c r="X724"/>
  <c r="W724"/>
  <c r="V724"/>
  <c r="U724"/>
  <c r="T724"/>
  <c r="S724"/>
  <c r="R724"/>
  <c r="Q724"/>
  <c r="P724"/>
  <c r="O724"/>
  <c r="N724"/>
  <c r="M724"/>
  <c r="L724"/>
  <c r="K724"/>
  <c r="J724"/>
  <c r="I724"/>
  <c r="H724"/>
  <c r="G722"/>
  <c r="G720"/>
  <c r="AU718"/>
  <c r="AT718"/>
  <c r="AS718"/>
  <c r="AR718"/>
  <c r="AQ718"/>
  <c r="AP718"/>
  <c r="AO718"/>
  <c r="AN718"/>
  <c r="AM718"/>
  <c r="AL718"/>
  <c r="AK718"/>
  <c r="AJ718"/>
  <c r="AI718"/>
  <c r="AH718"/>
  <c r="AG718"/>
  <c r="AF718"/>
  <c r="AE718"/>
  <c r="AD718"/>
  <c r="AC718"/>
  <c r="AB718"/>
  <c r="AA718"/>
  <c r="Z718"/>
  <c r="Y718"/>
  <c r="X718"/>
  <c r="W718"/>
  <c r="V718"/>
  <c r="U718"/>
  <c r="T718"/>
  <c r="S718"/>
  <c r="R718"/>
  <c r="Q718"/>
  <c r="P718"/>
  <c r="O718"/>
  <c r="N718"/>
  <c r="M718"/>
  <c r="L718"/>
  <c r="K718"/>
  <c r="J718"/>
  <c r="I718"/>
  <c r="H718"/>
  <c r="G717"/>
  <c r="G714"/>
  <c r="AU712"/>
  <c r="AT712"/>
  <c r="AS712"/>
  <c r="AR712"/>
  <c r="AQ712"/>
  <c r="AP712"/>
  <c r="AO712"/>
  <c r="AN712"/>
  <c r="AM712"/>
  <c r="AL712"/>
  <c r="AK712"/>
  <c r="AJ712"/>
  <c r="AI712"/>
  <c r="AH712"/>
  <c r="AG712"/>
  <c r="AF712"/>
  <c r="AE712"/>
  <c r="AD712"/>
  <c r="AC712"/>
  <c r="AB712"/>
  <c r="AA712"/>
  <c r="Z712"/>
  <c r="Y712"/>
  <c r="X712"/>
  <c r="W712"/>
  <c r="V712"/>
  <c r="U712"/>
  <c r="T712"/>
  <c r="S712"/>
  <c r="R712"/>
  <c r="Q712"/>
  <c r="P712"/>
  <c r="O712"/>
  <c r="N712"/>
  <c r="M712"/>
  <c r="L712"/>
  <c r="K712"/>
  <c r="J712"/>
  <c r="I712"/>
  <c r="H712"/>
  <c r="G710"/>
  <c r="G708"/>
  <c r="AU706"/>
  <c r="AT706"/>
  <c r="AS706"/>
  <c r="AR706"/>
  <c r="AQ706"/>
  <c r="AP706"/>
  <c r="AO706"/>
  <c r="AN706"/>
  <c r="AM706"/>
  <c r="AL706"/>
  <c r="AK706"/>
  <c r="AJ706"/>
  <c r="AI706"/>
  <c r="AH706"/>
  <c r="AG706"/>
  <c r="AF706"/>
  <c r="AE706"/>
  <c r="AD706"/>
  <c r="AC706"/>
  <c r="AB706"/>
  <c r="AA706"/>
  <c r="Z706"/>
  <c r="Y706"/>
  <c r="X706"/>
  <c r="W706"/>
  <c r="V706"/>
  <c r="U706"/>
  <c r="T706"/>
  <c r="S706"/>
  <c r="R706"/>
  <c r="Q706"/>
  <c r="P706"/>
  <c r="O706"/>
  <c r="N706"/>
  <c r="M706"/>
  <c r="L706"/>
  <c r="K706"/>
  <c r="J706"/>
  <c r="I706"/>
  <c r="H706"/>
  <c r="G705"/>
  <c r="G701"/>
  <c r="AU700"/>
  <c r="AT700"/>
  <c r="AS700"/>
  <c r="AR700"/>
  <c r="AQ700"/>
  <c r="AP700"/>
  <c r="AO700"/>
  <c r="AN700"/>
  <c r="AM700"/>
  <c r="AL700"/>
  <c r="AK700"/>
  <c r="AJ700"/>
  <c r="AI700"/>
  <c r="AH700"/>
  <c r="AG700"/>
  <c r="AF700"/>
  <c r="AE700"/>
  <c r="AD700"/>
  <c r="AC700"/>
  <c r="AB700"/>
  <c r="AA700"/>
  <c r="Z700"/>
  <c r="Y700"/>
  <c r="X700"/>
  <c r="W700"/>
  <c r="V700"/>
  <c r="U700"/>
  <c r="T700"/>
  <c r="S700"/>
  <c r="R700"/>
  <c r="Q700"/>
  <c r="P700"/>
  <c r="O700"/>
  <c r="N700"/>
  <c r="M700"/>
  <c r="L700"/>
  <c r="K700"/>
  <c r="J700"/>
  <c r="I700"/>
  <c r="H700"/>
  <c r="G696"/>
  <c r="AU694"/>
  <c r="AT694"/>
  <c r="AS694"/>
  <c r="AR694"/>
  <c r="AQ694"/>
  <c r="AP694"/>
  <c r="AO694"/>
  <c r="AN694"/>
  <c r="AM694"/>
  <c r="AL694"/>
  <c r="AK694"/>
  <c r="AJ694"/>
  <c r="AI694"/>
  <c r="AH694"/>
  <c r="AG694"/>
  <c r="AF694"/>
  <c r="AE694"/>
  <c r="AD694"/>
  <c r="AC694"/>
  <c r="AB694"/>
  <c r="AA694"/>
  <c r="Z694"/>
  <c r="Y694"/>
  <c r="X694"/>
  <c r="W694"/>
  <c r="V694"/>
  <c r="U694"/>
  <c r="T694"/>
  <c r="S694"/>
  <c r="R694"/>
  <c r="Q694"/>
  <c r="P694"/>
  <c r="O694"/>
  <c r="N694"/>
  <c r="M694"/>
  <c r="L694"/>
  <c r="K694"/>
  <c r="J694"/>
  <c r="I694"/>
  <c r="H694"/>
  <c r="H349"/>
  <c r="I349"/>
  <c r="J349"/>
  <c r="K349"/>
  <c r="L349"/>
  <c r="M349"/>
  <c r="N349"/>
  <c r="O349"/>
  <c r="P349"/>
  <c r="Q349"/>
  <c r="R349"/>
  <c r="S349"/>
  <c r="T349"/>
  <c r="U349"/>
  <c r="V349"/>
  <c r="W349"/>
  <c r="X349"/>
  <c r="Y349"/>
  <c r="Z349"/>
  <c r="AA349"/>
  <c r="AB349"/>
  <c r="AC349"/>
  <c r="AD349"/>
  <c r="AE349"/>
  <c r="AF349"/>
  <c r="AG349"/>
  <c r="AH349"/>
  <c r="AI349"/>
  <c r="AJ349"/>
  <c r="AK349"/>
  <c r="AL349"/>
  <c r="AM349"/>
  <c r="AN349"/>
  <c r="AN769" s="1"/>
  <c r="AO349"/>
  <c r="AP349"/>
  <c r="AQ349"/>
  <c r="AR349"/>
  <c r="AS349"/>
  <c r="AT349"/>
  <c r="AU349"/>
  <c r="H350"/>
  <c r="I350"/>
  <c r="J350"/>
  <c r="K350"/>
  <c r="L350"/>
  <c r="M350"/>
  <c r="N350"/>
  <c r="O350"/>
  <c r="Q350"/>
  <c r="R350"/>
  <c r="S350"/>
  <c r="T350"/>
  <c r="U350"/>
  <c r="V350"/>
  <c r="W350"/>
  <c r="X350"/>
  <c r="Y350"/>
  <c r="Z350"/>
  <c r="AA350"/>
  <c r="AB350"/>
  <c r="AC350"/>
  <c r="AD350"/>
  <c r="AE350"/>
  <c r="AF350"/>
  <c r="AG350"/>
  <c r="AH350"/>
  <c r="AI350"/>
  <c r="AI770" s="1"/>
  <c r="AJ350"/>
  <c r="AK350"/>
  <c r="AL350"/>
  <c r="AM350"/>
  <c r="AO350"/>
  <c r="AP350"/>
  <c r="AQ350"/>
  <c r="AR350"/>
  <c r="AS350"/>
  <c r="AT350"/>
  <c r="AU350"/>
  <c r="H351"/>
  <c r="I351"/>
  <c r="J351"/>
  <c r="K351"/>
  <c r="L351"/>
  <c r="M351"/>
  <c r="N351"/>
  <c r="O351"/>
  <c r="P351"/>
  <c r="Q351"/>
  <c r="R351"/>
  <c r="S351"/>
  <c r="T351"/>
  <c r="U351"/>
  <c r="V351"/>
  <c r="W351"/>
  <c r="X351"/>
  <c r="Y351"/>
  <c r="Z351"/>
  <c r="AA351"/>
  <c r="AB351"/>
  <c r="AC351"/>
  <c r="AD351"/>
  <c r="AE351"/>
  <c r="AF351"/>
  <c r="AG351"/>
  <c r="AH351"/>
  <c r="AI351"/>
  <c r="AJ351"/>
  <c r="AK351"/>
  <c r="AL351"/>
  <c r="AM351"/>
  <c r="AN351"/>
  <c r="AO351"/>
  <c r="AP351"/>
  <c r="AQ351"/>
  <c r="AR351"/>
  <c r="AS351"/>
  <c r="AT351"/>
  <c r="AU351"/>
  <c r="AU348"/>
  <c r="I348"/>
  <c r="J348"/>
  <c r="K348"/>
  <c r="L348"/>
  <c r="M348"/>
  <c r="N348"/>
  <c r="O348"/>
  <c r="P348"/>
  <c r="Q348"/>
  <c r="R348"/>
  <c r="S348"/>
  <c r="T348"/>
  <c r="U348"/>
  <c r="V348"/>
  <c r="W348"/>
  <c r="X348"/>
  <c r="Y348"/>
  <c r="Z348"/>
  <c r="AA348"/>
  <c r="AB348"/>
  <c r="AC348"/>
  <c r="AD348"/>
  <c r="AE348"/>
  <c r="AF348"/>
  <c r="AG348"/>
  <c r="AH348"/>
  <c r="AI348"/>
  <c r="AJ348"/>
  <c r="AK348"/>
  <c r="AL348"/>
  <c r="AM348"/>
  <c r="AN348"/>
  <c r="AO348"/>
  <c r="AP348"/>
  <c r="AQ348"/>
  <c r="AR348"/>
  <c r="AS348"/>
  <c r="AT348"/>
  <c r="F346"/>
  <c r="E346"/>
  <c r="F345"/>
  <c r="E345"/>
  <c r="F344"/>
  <c r="E344"/>
  <c r="F343"/>
  <c r="E343"/>
  <c r="AT342"/>
  <c r="AS342"/>
  <c r="AQ342"/>
  <c r="AP342"/>
  <c r="AO342"/>
  <c r="AN342"/>
  <c r="AL342"/>
  <c r="AK342"/>
  <c r="AJ342"/>
  <c r="AI342"/>
  <c r="AH342"/>
  <c r="AG342"/>
  <c r="AF342"/>
  <c r="AD342"/>
  <c r="AC342"/>
  <c r="AA342"/>
  <c r="Z342"/>
  <c r="X342"/>
  <c r="W342"/>
  <c r="U342"/>
  <c r="T342"/>
  <c r="R342"/>
  <c r="Q342"/>
  <c r="O342"/>
  <c r="N342"/>
  <c r="L342"/>
  <c r="K342"/>
  <c r="I342"/>
  <c r="H342"/>
  <c r="F341"/>
  <c r="E341"/>
  <c r="F340"/>
  <c r="E340"/>
  <c r="F339"/>
  <c r="E339"/>
  <c r="F338"/>
  <c r="E338"/>
  <c r="AT337"/>
  <c r="AS337"/>
  <c r="AQ337"/>
  <c r="AP337"/>
  <c r="AO337"/>
  <c r="AN337"/>
  <c r="AL337"/>
  <c r="AK337"/>
  <c r="AJ337"/>
  <c r="AI337"/>
  <c r="AH337"/>
  <c r="AG337"/>
  <c r="AF337"/>
  <c r="AD337"/>
  <c r="AC337"/>
  <c r="AA337"/>
  <c r="Z337"/>
  <c r="X337"/>
  <c r="W337"/>
  <c r="U337"/>
  <c r="T337"/>
  <c r="R337"/>
  <c r="Q337"/>
  <c r="O337"/>
  <c r="N337"/>
  <c r="L337"/>
  <c r="K337"/>
  <c r="I337"/>
  <c r="H337"/>
  <c r="F336"/>
  <c r="E336"/>
  <c r="F335"/>
  <c r="E335"/>
  <c r="F334"/>
  <c r="E334"/>
  <c r="F333"/>
  <c r="E333"/>
  <c r="AT332"/>
  <c r="AS332"/>
  <c r="AQ332"/>
  <c r="AP332"/>
  <c r="AO332"/>
  <c r="AN332"/>
  <c r="AL332"/>
  <c r="AK332"/>
  <c r="AJ332"/>
  <c r="AI332"/>
  <c r="AH332"/>
  <c r="AG332"/>
  <c r="AF332"/>
  <c r="AD332"/>
  <c r="AC332"/>
  <c r="AA332"/>
  <c r="Z332"/>
  <c r="X332"/>
  <c r="W332"/>
  <c r="U332"/>
  <c r="T332"/>
  <c r="R332"/>
  <c r="Q332"/>
  <c r="O332"/>
  <c r="N332"/>
  <c r="L332"/>
  <c r="K332"/>
  <c r="I332"/>
  <c r="H332"/>
  <c r="F331"/>
  <c r="E331"/>
  <c r="F330"/>
  <c r="E330"/>
  <c r="F329"/>
  <c r="E329"/>
  <c r="F328"/>
  <c r="E328"/>
  <c r="AT327"/>
  <c r="AS327"/>
  <c r="AQ327"/>
  <c r="AP327"/>
  <c r="AO327"/>
  <c r="AN327"/>
  <c r="AL327"/>
  <c r="AK327"/>
  <c r="AJ327"/>
  <c r="AI327"/>
  <c r="AH327"/>
  <c r="AG327"/>
  <c r="AF327"/>
  <c r="AD327"/>
  <c r="AC327"/>
  <c r="AA327"/>
  <c r="Z327"/>
  <c r="X327"/>
  <c r="W327"/>
  <c r="U327"/>
  <c r="T327"/>
  <c r="R327"/>
  <c r="Q327"/>
  <c r="O327"/>
  <c r="N327"/>
  <c r="L327"/>
  <c r="K327"/>
  <c r="I327"/>
  <c r="H327"/>
  <c r="F327" l="1"/>
  <c r="E337"/>
  <c r="F337"/>
  <c r="G147"/>
  <c r="F332"/>
  <c r="H676"/>
  <c r="G152"/>
  <c r="E342"/>
  <c r="F342"/>
  <c r="F694"/>
  <c r="F700"/>
  <c r="E706"/>
  <c r="F712"/>
  <c r="E718"/>
  <c r="F724"/>
  <c r="F730"/>
  <c r="F736"/>
  <c r="F742"/>
  <c r="E327"/>
  <c r="G327" s="1"/>
  <c r="E332"/>
  <c r="H288"/>
  <c r="E694"/>
  <c r="E700"/>
  <c r="G700" s="1"/>
  <c r="F706"/>
  <c r="G706" s="1"/>
  <c r="E712"/>
  <c r="G712" s="1"/>
  <c r="F718"/>
  <c r="G718" s="1"/>
  <c r="E724"/>
  <c r="E730"/>
  <c r="E736"/>
  <c r="E742"/>
  <c r="E753"/>
  <c r="G726"/>
  <c r="G728"/>
  <c r="G732"/>
  <c r="G738"/>
  <c r="G740"/>
  <c r="G743"/>
  <c r="G745"/>
  <c r="AC165"/>
  <c r="G734"/>
  <c r="G716"/>
  <c r="G703"/>
  <c r="G698"/>
  <c r="G695"/>
  <c r="G697"/>
  <c r="G702"/>
  <c r="G704"/>
  <c r="G707"/>
  <c r="G709"/>
  <c r="G713"/>
  <c r="G715"/>
  <c r="G719"/>
  <c r="G721"/>
  <c r="G725"/>
  <c r="G727"/>
  <c r="G731"/>
  <c r="G733"/>
  <c r="G737"/>
  <c r="G739"/>
  <c r="G736"/>
  <c r="G334"/>
  <c r="G336"/>
  <c r="G337"/>
  <c r="G338"/>
  <c r="G339"/>
  <c r="G340"/>
  <c r="G341"/>
  <c r="G343"/>
  <c r="G345"/>
  <c r="G329"/>
  <c r="G331"/>
  <c r="G333"/>
  <c r="G335"/>
  <c r="G344"/>
  <c r="G346"/>
  <c r="H347"/>
  <c r="G332"/>
  <c r="G328"/>
  <c r="G330"/>
  <c r="F326"/>
  <c r="E326"/>
  <c r="F325"/>
  <c r="E325"/>
  <c r="F324"/>
  <c r="E324"/>
  <c r="F323"/>
  <c r="E323"/>
  <c r="AT322"/>
  <c r="AS322"/>
  <c r="AQ322"/>
  <c r="AP322"/>
  <c r="AO322"/>
  <c r="AN322"/>
  <c r="AL322"/>
  <c r="AK322"/>
  <c r="AJ322"/>
  <c r="AI322"/>
  <c r="AH322"/>
  <c r="AG322"/>
  <c r="AF322"/>
  <c r="AD322"/>
  <c r="AC322"/>
  <c r="AA322"/>
  <c r="Z322"/>
  <c r="X322"/>
  <c r="W322"/>
  <c r="U322"/>
  <c r="T322"/>
  <c r="R322"/>
  <c r="Q322"/>
  <c r="O322"/>
  <c r="N322"/>
  <c r="L322"/>
  <c r="K322"/>
  <c r="I322"/>
  <c r="H322"/>
  <c r="G742" l="1"/>
  <c r="G730"/>
  <c r="G694"/>
  <c r="G724"/>
  <c r="G342"/>
  <c r="E322"/>
  <c r="F322"/>
  <c r="G324"/>
  <c r="G326"/>
  <c r="G323"/>
  <c r="G325"/>
  <c r="F410"/>
  <c r="E400"/>
  <c r="G322" l="1"/>
  <c r="AU286"/>
  <c r="AT286"/>
  <c r="AS286"/>
  <c r="AR286"/>
  <c r="AQ286"/>
  <c r="AP286"/>
  <c r="AO286"/>
  <c r="AN286"/>
  <c r="AM286"/>
  <c r="AL286"/>
  <c r="AK286"/>
  <c r="AJ286"/>
  <c r="AI286"/>
  <c r="AH286"/>
  <c r="AG286"/>
  <c r="AF286"/>
  <c r="AE286"/>
  <c r="AD286"/>
  <c r="AC286"/>
  <c r="AB286"/>
  <c r="AA286"/>
  <c r="Z286"/>
  <c r="Y286"/>
  <c r="X286"/>
  <c r="W286"/>
  <c r="V286"/>
  <c r="U286"/>
  <c r="T286"/>
  <c r="S286"/>
  <c r="R286"/>
  <c r="Q286"/>
  <c r="P286"/>
  <c r="O286"/>
  <c r="N286"/>
  <c r="M286"/>
  <c r="L286"/>
  <c r="K286"/>
  <c r="J286"/>
  <c r="I286"/>
  <c r="H286"/>
  <c r="AU285"/>
  <c r="AT285"/>
  <c r="AS285"/>
  <c r="AR285"/>
  <c r="AQ285"/>
  <c r="AP285"/>
  <c r="AO285"/>
  <c r="AN285"/>
  <c r="AM285"/>
  <c r="AL285"/>
  <c r="AK285"/>
  <c r="AJ285"/>
  <c r="AI285"/>
  <c r="AH285"/>
  <c r="AG285"/>
  <c r="AF285"/>
  <c r="AE285"/>
  <c r="AD285"/>
  <c r="AB285"/>
  <c r="AA285"/>
  <c r="Z285"/>
  <c r="Y285"/>
  <c r="X285"/>
  <c r="W285"/>
  <c r="V285"/>
  <c r="U285"/>
  <c r="T285"/>
  <c r="S285"/>
  <c r="R285"/>
  <c r="Q285"/>
  <c r="P285"/>
  <c r="O285"/>
  <c r="N285"/>
  <c r="M285"/>
  <c r="L285"/>
  <c r="K285"/>
  <c r="J285"/>
  <c r="I285"/>
  <c r="H285"/>
  <c r="AU284"/>
  <c r="AT284"/>
  <c r="AS284"/>
  <c r="AR284"/>
  <c r="AQ284"/>
  <c r="AP284"/>
  <c r="AO284"/>
  <c r="AN284"/>
  <c r="AM284"/>
  <c r="AL284"/>
  <c r="AK284"/>
  <c r="AJ284"/>
  <c r="AI284"/>
  <c r="AH284"/>
  <c r="AG284"/>
  <c r="AF284"/>
  <c r="AE284"/>
  <c r="AD284"/>
  <c r="AC284"/>
  <c r="AB284"/>
  <c r="AA284"/>
  <c r="Z284"/>
  <c r="Y284"/>
  <c r="X284"/>
  <c r="W284"/>
  <c r="V284"/>
  <c r="U284"/>
  <c r="T284"/>
  <c r="S284"/>
  <c r="R284"/>
  <c r="Q284"/>
  <c r="P284"/>
  <c r="O284"/>
  <c r="N284"/>
  <c r="M284"/>
  <c r="L284"/>
  <c r="K284"/>
  <c r="J284"/>
  <c r="I284"/>
  <c r="H284"/>
  <c r="I283"/>
  <c r="J283"/>
  <c r="K283"/>
  <c r="L283"/>
  <c r="M283"/>
  <c r="N283"/>
  <c r="O283"/>
  <c r="P283"/>
  <c r="Q283"/>
  <c r="R283"/>
  <c r="S283"/>
  <c r="T283"/>
  <c r="U283"/>
  <c r="V283"/>
  <c r="W283"/>
  <c r="X283"/>
  <c r="Y283"/>
  <c r="Z283"/>
  <c r="AA283"/>
  <c r="AB283"/>
  <c r="AC283"/>
  <c r="AD283"/>
  <c r="AE283"/>
  <c r="AF283"/>
  <c r="AG283"/>
  <c r="AH283"/>
  <c r="AI283"/>
  <c r="AJ283"/>
  <c r="AK283"/>
  <c r="AL283"/>
  <c r="AM283"/>
  <c r="AN283"/>
  <c r="AO283"/>
  <c r="AP283"/>
  <c r="AQ283"/>
  <c r="AR283"/>
  <c r="AS283"/>
  <c r="AT283"/>
  <c r="AU283"/>
  <c r="H283"/>
  <c r="H282" l="1"/>
  <c r="AC285"/>
  <c r="E285" s="1"/>
  <c r="U508" l="1"/>
  <c r="T508"/>
  <c r="R508"/>
  <c r="Q508"/>
  <c r="AC169" l="1"/>
  <c r="AS60" l="1"/>
  <c r="AS165" l="1"/>
  <c r="AS19"/>
  <c r="P430"/>
  <c r="P425"/>
  <c r="P420"/>
  <c r="P415"/>
  <c r="P410"/>
  <c r="P405"/>
  <c r="P400"/>
  <c r="P300"/>
  <c r="P350" s="1"/>
  <c r="P81"/>
  <c r="P80"/>
  <c r="M455"/>
  <c r="M120"/>
  <c r="M165" s="1"/>
  <c r="P166" l="1"/>
  <c r="P20"/>
  <c r="P165"/>
  <c r="P19"/>
  <c r="E444"/>
  <c r="F321"/>
  <c r="E321"/>
  <c r="F320"/>
  <c r="E320"/>
  <c r="F319"/>
  <c r="E319"/>
  <c r="F318"/>
  <c r="E318"/>
  <c r="AT317"/>
  <c r="AS317"/>
  <c r="AQ317"/>
  <c r="AP317"/>
  <c r="AO317"/>
  <c r="AN317"/>
  <c r="AL317"/>
  <c r="AK317"/>
  <c r="AJ317"/>
  <c r="AI317"/>
  <c r="AH317"/>
  <c r="AG317"/>
  <c r="AF317"/>
  <c r="AD317"/>
  <c r="AC317"/>
  <c r="AA317"/>
  <c r="Z317"/>
  <c r="X317"/>
  <c r="W317"/>
  <c r="U317"/>
  <c r="T317"/>
  <c r="R317"/>
  <c r="Q317"/>
  <c r="O317"/>
  <c r="N317"/>
  <c r="L317"/>
  <c r="K317"/>
  <c r="I317"/>
  <c r="H317"/>
  <c r="AN295"/>
  <c r="AN350" s="1"/>
  <c r="AN770" s="1"/>
  <c r="F317" l="1"/>
  <c r="E317"/>
  <c r="G318"/>
  <c r="G320"/>
  <c r="G319"/>
  <c r="G321"/>
  <c r="H287"/>
  <c r="F281"/>
  <c r="E281"/>
  <c r="F280"/>
  <c r="E280"/>
  <c r="F279"/>
  <c r="E279"/>
  <c r="F278"/>
  <c r="E278"/>
  <c r="AU277"/>
  <c r="AT277"/>
  <c r="AS277"/>
  <c r="AR277"/>
  <c r="AQ277"/>
  <c r="AP277"/>
  <c r="AO277"/>
  <c r="AN277"/>
  <c r="AM277"/>
  <c r="AL277"/>
  <c r="AK277"/>
  <c r="AJ277"/>
  <c r="AI277"/>
  <c r="AH277"/>
  <c r="AG277"/>
  <c r="AF277"/>
  <c r="AE277"/>
  <c r="AD277"/>
  <c r="AC277"/>
  <c r="AB277"/>
  <c r="AA277"/>
  <c r="Z277"/>
  <c r="Y277"/>
  <c r="X277"/>
  <c r="W277"/>
  <c r="V277"/>
  <c r="U277"/>
  <c r="T277"/>
  <c r="S277"/>
  <c r="R277"/>
  <c r="Q277"/>
  <c r="P277"/>
  <c r="O277"/>
  <c r="N277"/>
  <c r="M277"/>
  <c r="L277"/>
  <c r="K277"/>
  <c r="J277"/>
  <c r="I277"/>
  <c r="H277"/>
  <c r="F276"/>
  <c r="E276"/>
  <c r="F275"/>
  <c r="E275"/>
  <c r="F274"/>
  <c r="E274"/>
  <c r="F273"/>
  <c r="E273"/>
  <c r="AU272"/>
  <c r="AT272"/>
  <c r="AS272"/>
  <c r="AR272"/>
  <c r="AQ272"/>
  <c r="AP272"/>
  <c r="AO272"/>
  <c r="AN272"/>
  <c r="AM272"/>
  <c r="AL272"/>
  <c r="AK272"/>
  <c r="AJ272"/>
  <c r="AI272"/>
  <c r="AH272"/>
  <c r="AG272"/>
  <c r="AF272"/>
  <c r="AE272"/>
  <c r="AD272"/>
  <c r="AC272"/>
  <c r="AB272"/>
  <c r="AA272"/>
  <c r="Z272"/>
  <c r="Y272"/>
  <c r="X272"/>
  <c r="W272"/>
  <c r="V272"/>
  <c r="U272"/>
  <c r="T272"/>
  <c r="S272"/>
  <c r="R272"/>
  <c r="Q272"/>
  <c r="P272"/>
  <c r="O272"/>
  <c r="N272"/>
  <c r="M272"/>
  <c r="L272"/>
  <c r="K272"/>
  <c r="J272"/>
  <c r="I272"/>
  <c r="H272"/>
  <c r="F271"/>
  <c r="E271"/>
  <c r="F270"/>
  <c r="E270"/>
  <c r="F269"/>
  <c r="E269"/>
  <c r="F268"/>
  <c r="E268"/>
  <c r="AU267"/>
  <c r="AT267"/>
  <c r="AS267"/>
  <c r="AR267"/>
  <c r="AQ267"/>
  <c r="AP267"/>
  <c r="AO267"/>
  <c r="AN267"/>
  <c r="AM267"/>
  <c r="AL267"/>
  <c r="AK267"/>
  <c r="AJ267"/>
  <c r="AI267"/>
  <c r="AH267"/>
  <c r="AG267"/>
  <c r="AF267"/>
  <c r="AE267"/>
  <c r="AD267"/>
  <c r="AC267"/>
  <c r="AB267"/>
  <c r="AA267"/>
  <c r="Z267"/>
  <c r="Y267"/>
  <c r="X267"/>
  <c r="W267"/>
  <c r="V267"/>
  <c r="U267"/>
  <c r="T267"/>
  <c r="S267"/>
  <c r="R267"/>
  <c r="Q267"/>
  <c r="P267"/>
  <c r="O267"/>
  <c r="N267"/>
  <c r="M267"/>
  <c r="L267"/>
  <c r="K267"/>
  <c r="J267"/>
  <c r="I267"/>
  <c r="H267"/>
  <c r="F266"/>
  <c r="E266"/>
  <c r="F265"/>
  <c r="E265"/>
  <c r="F264"/>
  <c r="E264"/>
  <c r="F263"/>
  <c r="E263"/>
  <c r="AU262"/>
  <c r="AT262"/>
  <c r="AS262"/>
  <c r="AR262"/>
  <c r="AQ262"/>
  <c r="AP262"/>
  <c r="AO262"/>
  <c r="AN262"/>
  <c r="AM262"/>
  <c r="AL262"/>
  <c r="AK262"/>
  <c r="AJ262"/>
  <c r="AI262"/>
  <c r="AH262"/>
  <c r="AG262"/>
  <c r="AF262"/>
  <c r="AE262"/>
  <c r="AD262"/>
  <c r="AC262"/>
  <c r="AB262"/>
  <c r="AA262"/>
  <c r="Z262"/>
  <c r="Y262"/>
  <c r="X262"/>
  <c r="W262"/>
  <c r="V262"/>
  <c r="U262"/>
  <c r="T262"/>
  <c r="S262"/>
  <c r="R262"/>
  <c r="Q262"/>
  <c r="P262"/>
  <c r="O262"/>
  <c r="N262"/>
  <c r="M262"/>
  <c r="L262"/>
  <c r="K262"/>
  <c r="J262"/>
  <c r="I262"/>
  <c r="H262"/>
  <c r="F261"/>
  <c r="E261"/>
  <c r="F260"/>
  <c r="E260"/>
  <c r="F259"/>
  <c r="E259"/>
  <c r="F258"/>
  <c r="E258"/>
  <c r="AU257"/>
  <c r="AT257"/>
  <c r="AS257"/>
  <c r="AR257"/>
  <c r="AQ257"/>
  <c r="AP257"/>
  <c r="AO257"/>
  <c r="AN257"/>
  <c r="AM257"/>
  <c r="AL257"/>
  <c r="AK257"/>
  <c r="AJ257"/>
  <c r="AI257"/>
  <c r="AH257"/>
  <c r="AG257"/>
  <c r="AF257"/>
  <c r="AE257"/>
  <c r="AD257"/>
  <c r="AC257"/>
  <c r="AB257"/>
  <c r="AA257"/>
  <c r="Z257"/>
  <c r="Y257"/>
  <c r="X257"/>
  <c r="W257"/>
  <c r="V257"/>
  <c r="U257"/>
  <c r="T257"/>
  <c r="S257"/>
  <c r="R257"/>
  <c r="Q257"/>
  <c r="P257"/>
  <c r="O257"/>
  <c r="N257"/>
  <c r="M257"/>
  <c r="L257"/>
  <c r="K257"/>
  <c r="J257"/>
  <c r="I257"/>
  <c r="H257"/>
  <c r="F256"/>
  <c r="E256"/>
  <c r="F255"/>
  <c r="E255"/>
  <c r="F254"/>
  <c r="E254"/>
  <c r="F253"/>
  <c r="E253"/>
  <c r="AU252"/>
  <c r="AT252"/>
  <c r="AS252"/>
  <c r="AR252"/>
  <c r="AQ252"/>
  <c r="AP252"/>
  <c r="AO252"/>
  <c r="AN252"/>
  <c r="AM252"/>
  <c r="AL252"/>
  <c r="AK252"/>
  <c r="AJ252"/>
  <c r="AI252"/>
  <c r="AH252"/>
  <c r="AG252"/>
  <c r="AF252"/>
  <c r="AE252"/>
  <c r="AD252"/>
  <c r="AC252"/>
  <c r="AB252"/>
  <c r="AA252"/>
  <c r="Z252"/>
  <c r="Y252"/>
  <c r="X252"/>
  <c r="W252"/>
  <c r="V252"/>
  <c r="U252"/>
  <c r="T252"/>
  <c r="S252"/>
  <c r="R252"/>
  <c r="Q252"/>
  <c r="P252"/>
  <c r="O252"/>
  <c r="N252"/>
  <c r="M252"/>
  <c r="L252"/>
  <c r="K252"/>
  <c r="J252"/>
  <c r="I252"/>
  <c r="H252"/>
  <c r="F251"/>
  <c r="E251"/>
  <c r="F250"/>
  <c r="E250"/>
  <c r="F249"/>
  <c r="E249"/>
  <c r="F248"/>
  <c r="E248"/>
  <c r="AU247"/>
  <c r="AT247"/>
  <c r="AS247"/>
  <c r="AR247"/>
  <c r="AQ247"/>
  <c r="AP247"/>
  <c r="AO247"/>
  <c r="AN247"/>
  <c r="AM247"/>
  <c r="AL247"/>
  <c r="AK247"/>
  <c r="AJ247"/>
  <c r="AI247"/>
  <c r="AH247"/>
  <c r="AG247"/>
  <c r="AF247"/>
  <c r="AE247"/>
  <c r="AD247"/>
  <c r="AC247"/>
  <c r="AB247"/>
  <c r="AA247"/>
  <c r="Z247"/>
  <c r="Y247"/>
  <c r="X247"/>
  <c r="W247"/>
  <c r="V247"/>
  <c r="U247"/>
  <c r="T247"/>
  <c r="S247"/>
  <c r="R247"/>
  <c r="Q247"/>
  <c r="P247"/>
  <c r="O247"/>
  <c r="N247"/>
  <c r="M247"/>
  <c r="L247"/>
  <c r="K247"/>
  <c r="J247"/>
  <c r="I247"/>
  <c r="H247"/>
  <c r="G317" l="1"/>
  <c r="F262"/>
  <c r="F247"/>
  <c r="F257"/>
  <c r="E252"/>
  <c r="F252"/>
  <c r="E267"/>
  <c r="F272"/>
  <c r="E277"/>
  <c r="F277"/>
  <c r="G278"/>
  <c r="G280"/>
  <c r="E262"/>
  <c r="F267"/>
  <c r="G268"/>
  <c r="G270"/>
  <c r="G274"/>
  <c r="G276"/>
  <c r="G263"/>
  <c r="G264"/>
  <c r="G265"/>
  <c r="G266"/>
  <c r="E257"/>
  <c r="E247"/>
  <c r="G269"/>
  <c r="G271"/>
  <c r="E272"/>
  <c r="G273"/>
  <c r="G275"/>
  <c r="G279"/>
  <c r="G281"/>
  <c r="G248"/>
  <c r="G250"/>
  <c r="G253"/>
  <c r="G256"/>
  <c r="G259"/>
  <c r="G261"/>
  <c r="G255"/>
  <c r="G258"/>
  <c r="G260"/>
  <c r="G249"/>
  <c r="G251"/>
  <c r="G254"/>
  <c r="G753"/>
  <c r="G693"/>
  <c r="G687"/>
  <c r="G669"/>
  <c r="G663"/>
  <c r="G657"/>
  <c r="G651"/>
  <c r="G621"/>
  <c r="G549"/>
  <c r="G543"/>
  <c r="G537"/>
  <c r="G34"/>
  <c r="G21"/>
  <c r="G262" l="1"/>
  <c r="G247"/>
  <c r="G257"/>
  <c r="G252"/>
  <c r="G277"/>
  <c r="G272"/>
  <c r="G267"/>
  <c r="H528"/>
  <c r="I528"/>
  <c r="J528"/>
  <c r="K528"/>
  <c r="L528"/>
  <c r="M528"/>
  <c r="N528"/>
  <c r="O528"/>
  <c r="P528"/>
  <c r="Q528"/>
  <c r="R528"/>
  <c r="S528"/>
  <c r="T528"/>
  <c r="U528"/>
  <c r="V528"/>
  <c r="W528"/>
  <c r="X528"/>
  <c r="Y528"/>
  <c r="Z528"/>
  <c r="AA528"/>
  <c r="AB528"/>
  <c r="AD528"/>
  <c r="AE528"/>
  <c r="AF528"/>
  <c r="AG528"/>
  <c r="AH528"/>
  <c r="AI528"/>
  <c r="AJ528"/>
  <c r="AK528"/>
  <c r="AL528"/>
  <c r="AM528"/>
  <c r="AN528"/>
  <c r="AO528"/>
  <c r="AP528"/>
  <c r="AQ528"/>
  <c r="AR528"/>
  <c r="AS528"/>
  <c r="AT528"/>
  <c r="AU528"/>
  <c r="H529"/>
  <c r="I529"/>
  <c r="J529"/>
  <c r="K529"/>
  <c r="L529"/>
  <c r="M529"/>
  <c r="N529"/>
  <c r="O529"/>
  <c r="P529"/>
  <c r="Q529"/>
  <c r="R529"/>
  <c r="S529"/>
  <c r="T529"/>
  <c r="U529"/>
  <c r="V529"/>
  <c r="W529"/>
  <c r="X529"/>
  <c r="Y529"/>
  <c r="Z529"/>
  <c r="AA529"/>
  <c r="AB529"/>
  <c r="AD529"/>
  <c r="AE529"/>
  <c r="AG529"/>
  <c r="AH529"/>
  <c r="AI529"/>
  <c r="AJ529"/>
  <c r="AK529"/>
  <c r="AL529"/>
  <c r="AM529"/>
  <c r="AN529"/>
  <c r="AO529"/>
  <c r="AP529"/>
  <c r="AQ529"/>
  <c r="AR529"/>
  <c r="AS529"/>
  <c r="AT529"/>
  <c r="AU529"/>
  <c r="H530"/>
  <c r="I530"/>
  <c r="J530"/>
  <c r="K530"/>
  <c r="L530"/>
  <c r="M530"/>
  <c r="N530"/>
  <c r="O530"/>
  <c r="P530"/>
  <c r="Q530"/>
  <c r="R530"/>
  <c r="S530"/>
  <c r="T530"/>
  <c r="U530"/>
  <c r="V530"/>
  <c r="W530"/>
  <c r="X530"/>
  <c r="Y530"/>
  <c r="Z530"/>
  <c r="AA530"/>
  <c r="AB530"/>
  <c r="AC530"/>
  <c r="AD530"/>
  <c r="AE530"/>
  <c r="AF530"/>
  <c r="AG530"/>
  <c r="AH530"/>
  <c r="AI530"/>
  <c r="AJ530"/>
  <c r="AK530"/>
  <c r="AL530"/>
  <c r="AM530"/>
  <c r="AN530"/>
  <c r="AO530"/>
  <c r="AP530"/>
  <c r="AQ530"/>
  <c r="AR530"/>
  <c r="AS530"/>
  <c r="AT530"/>
  <c r="AU530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I527"/>
  <c r="J527"/>
  <c r="K527"/>
  <c r="L527"/>
  <c r="M527"/>
  <c r="N527"/>
  <c r="O527"/>
  <c r="P527"/>
  <c r="Q527"/>
  <c r="R527"/>
  <c r="S527"/>
  <c r="T527"/>
  <c r="U527"/>
  <c r="V527"/>
  <c r="W527"/>
  <c r="X527"/>
  <c r="Y527"/>
  <c r="Z527"/>
  <c r="AA527"/>
  <c r="AB527"/>
  <c r="AD527"/>
  <c r="AE527"/>
  <c r="AF527"/>
  <c r="AG527"/>
  <c r="AH527"/>
  <c r="AI527"/>
  <c r="AJ527"/>
  <c r="AK527"/>
  <c r="AL527"/>
  <c r="AM527"/>
  <c r="AN527"/>
  <c r="AO527"/>
  <c r="AP527"/>
  <c r="AQ527"/>
  <c r="AR527"/>
  <c r="AS527"/>
  <c r="AT527"/>
  <c r="AU527"/>
  <c r="H527"/>
  <c r="F668"/>
  <c r="E668"/>
  <c r="F667"/>
  <c r="E667"/>
  <c r="F666"/>
  <c r="E666"/>
  <c r="F665"/>
  <c r="E665"/>
  <c r="AU664"/>
  <c r="AT664"/>
  <c r="AS664"/>
  <c r="AR664"/>
  <c r="AQ664"/>
  <c r="AP664"/>
  <c r="AO664"/>
  <c r="AN664"/>
  <c r="AM664"/>
  <c r="AL664"/>
  <c r="AK664"/>
  <c r="AJ664"/>
  <c r="AI664"/>
  <c r="AH664"/>
  <c r="AG664"/>
  <c r="AF664"/>
  <c r="AE664"/>
  <c r="AD664"/>
  <c r="AC664"/>
  <c r="AB664"/>
  <c r="AA664"/>
  <c r="Z664"/>
  <c r="Y664"/>
  <c r="X664"/>
  <c r="W664"/>
  <c r="V664"/>
  <c r="U664"/>
  <c r="T664"/>
  <c r="S664"/>
  <c r="R664"/>
  <c r="Q664"/>
  <c r="P664"/>
  <c r="O664"/>
  <c r="N664"/>
  <c r="M664"/>
  <c r="L664"/>
  <c r="K664"/>
  <c r="J664"/>
  <c r="I664"/>
  <c r="H664"/>
  <c r="F662"/>
  <c r="E662"/>
  <c r="F661"/>
  <c r="E661"/>
  <c r="F660"/>
  <c r="E660"/>
  <c r="F659"/>
  <c r="E659"/>
  <c r="AU658"/>
  <c r="AT658"/>
  <c r="AS658"/>
  <c r="AR658"/>
  <c r="AQ658"/>
  <c r="AP658"/>
  <c r="AO658"/>
  <c r="AN658"/>
  <c r="AM658"/>
  <c r="AL658"/>
  <c r="AK658"/>
  <c r="AJ658"/>
  <c r="AI658"/>
  <c r="AH658"/>
  <c r="AG658"/>
  <c r="AF658"/>
  <c r="AE658"/>
  <c r="AD658"/>
  <c r="AC658"/>
  <c r="AB658"/>
  <c r="AA658"/>
  <c r="Z658"/>
  <c r="Y658"/>
  <c r="X658"/>
  <c r="W658"/>
  <c r="V658"/>
  <c r="U658"/>
  <c r="T658"/>
  <c r="S658"/>
  <c r="R658"/>
  <c r="Q658"/>
  <c r="P658"/>
  <c r="O658"/>
  <c r="N658"/>
  <c r="M658"/>
  <c r="L658"/>
  <c r="K658"/>
  <c r="J658"/>
  <c r="I658"/>
  <c r="H658"/>
  <c r="F658" l="1"/>
  <c r="E531"/>
  <c r="E664"/>
  <c r="H526"/>
  <c r="H670" s="1"/>
  <c r="G659"/>
  <c r="G662"/>
  <c r="G660"/>
  <c r="G661"/>
  <c r="F664"/>
  <c r="G664" s="1"/>
  <c r="G665"/>
  <c r="G666"/>
  <c r="G667"/>
  <c r="G668"/>
  <c r="E658"/>
  <c r="F645"/>
  <c r="E645"/>
  <c r="F639"/>
  <c r="E639"/>
  <c r="F633"/>
  <c r="E633"/>
  <c r="F627"/>
  <c r="E627"/>
  <c r="AF529"/>
  <c r="F615"/>
  <c r="E615"/>
  <c r="F609"/>
  <c r="E609"/>
  <c r="F603"/>
  <c r="E603"/>
  <c r="F597"/>
  <c r="E597"/>
  <c r="F591"/>
  <c r="E591"/>
  <c r="F585"/>
  <c r="E585"/>
  <c r="F579"/>
  <c r="E579"/>
  <c r="F573"/>
  <c r="E573"/>
  <c r="F567"/>
  <c r="E567"/>
  <c r="F561"/>
  <c r="E561"/>
  <c r="F555"/>
  <c r="E555"/>
  <c r="AC535"/>
  <c r="AC529" s="1"/>
  <c r="AC534"/>
  <c r="AC528" s="1"/>
  <c r="AC533"/>
  <c r="AC527" s="1"/>
  <c r="G658" l="1"/>
  <c r="G561"/>
  <c r="G573"/>
  <c r="G579"/>
  <c r="G591"/>
  <c r="G597"/>
  <c r="G603"/>
  <c r="G609"/>
  <c r="G615"/>
  <c r="G555"/>
  <c r="G567"/>
  <c r="G585"/>
  <c r="G627"/>
  <c r="G633"/>
  <c r="G639"/>
  <c r="G645"/>
  <c r="L508"/>
  <c r="K508"/>
  <c r="M508" l="1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H33"/>
  <c r="I33"/>
  <c r="J33"/>
  <c r="K33"/>
  <c r="L33"/>
  <c r="M33"/>
  <c r="N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H32"/>
  <c r="I32"/>
  <c r="J32"/>
  <c r="K32"/>
  <c r="L32"/>
  <c r="M32"/>
  <c r="N32"/>
  <c r="Q32"/>
  <c r="R32"/>
  <c r="S32"/>
  <c r="T32"/>
  <c r="U32"/>
  <c r="V32"/>
  <c r="W32"/>
  <c r="Y32"/>
  <c r="Z32"/>
  <c r="AA32"/>
  <c r="AB32"/>
  <c r="AC32"/>
  <c r="AE32"/>
  <c r="AF32"/>
  <c r="AG32"/>
  <c r="AH32"/>
  <c r="AI32"/>
  <c r="AJ32"/>
  <c r="AK32"/>
  <c r="AL32"/>
  <c r="AM32"/>
  <c r="AN32"/>
  <c r="AO32"/>
  <c r="AQ32"/>
  <c r="AR32"/>
  <c r="AS32"/>
  <c r="AT32"/>
  <c r="AU32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H30"/>
  <c r="I478"/>
  <c r="J478"/>
  <c r="K478"/>
  <c r="L478"/>
  <c r="M478"/>
  <c r="N478"/>
  <c r="O478"/>
  <c r="P478"/>
  <c r="Q478"/>
  <c r="R478"/>
  <c r="S478"/>
  <c r="T478"/>
  <c r="U478"/>
  <c r="V478"/>
  <c r="W478"/>
  <c r="X478"/>
  <c r="Y478"/>
  <c r="Z478"/>
  <c r="AA478"/>
  <c r="AB478"/>
  <c r="AC478"/>
  <c r="AD478"/>
  <c r="AE478"/>
  <c r="AF478"/>
  <c r="AG478"/>
  <c r="AH478"/>
  <c r="AI478"/>
  <c r="AJ478"/>
  <c r="AK478"/>
  <c r="AL478"/>
  <c r="AM478"/>
  <c r="AN478"/>
  <c r="AO478"/>
  <c r="AP478"/>
  <c r="AQ478"/>
  <c r="AR478"/>
  <c r="AS478"/>
  <c r="AT478"/>
  <c r="AU478"/>
  <c r="H478"/>
  <c r="E521"/>
  <c r="F521"/>
  <c r="E522"/>
  <c r="F522"/>
  <c r="E523"/>
  <c r="F523"/>
  <c r="E524"/>
  <c r="F524"/>
  <c r="H512"/>
  <c r="H517" s="1"/>
  <c r="I512"/>
  <c r="I517" s="1"/>
  <c r="J512"/>
  <c r="J517" s="1"/>
  <c r="K512"/>
  <c r="K517" s="1"/>
  <c r="L512"/>
  <c r="L517" s="1"/>
  <c r="M512"/>
  <c r="M517" s="1"/>
  <c r="N512"/>
  <c r="N517" s="1"/>
  <c r="O512"/>
  <c r="O517" s="1"/>
  <c r="P512"/>
  <c r="P517" s="1"/>
  <c r="Q512"/>
  <c r="Q517" s="1"/>
  <c r="R512"/>
  <c r="R517" s="1"/>
  <c r="S512"/>
  <c r="S517" s="1"/>
  <c r="T512"/>
  <c r="T517" s="1"/>
  <c r="U512"/>
  <c r="U517" s="1"/>
  <c r="V512"/>
  <c r="V517" s="1"/>
  <c r="W512"/>
  <c r="W517" s="1"/>
  <c r="X512"/>
  <c r="X517" s="1"/>
  <c r="Y512"/>
  <c r="Y517" s="1"/>
  <c r="Z512"/>
  <c r="Z517" s="1"/>
  <c r="AA512"/>
  <c r="AA517" s="1"/>
  <c r="AB512"/>
  <c r="AB517" s="1"/>
  <c r="AC512"/>
  <c r="AC517" s="1"/>
  <c r="AD512"/>
  <c r="AD517" s="1"/>
  <c r="AE512"/>
  <c r="AE517" s="1"/>
  <c r="AF512"/>
  <c r="AF517" s="1"/>
  <c r="AG512"/>
  <c r="AG517" s="1"/>
  <c r="AH512"/>
  <c r="AH517" s="1"/>
  <c r="AI512"/>
  <c r="AI517" s="1"/>
  <c r="AJ512"/>
  <c r="AJ517" s="1"/>
  <c r="AK512"/>
  <c r="AK517" s="1"/>
  <c r="AL512"/>
  <c r="AL517" s="1"/>
  <c r="AM512"/>
  <c r="AM517" s="1"/>
  <c r="AN512"/>
  <c r="AN517" s="1"/>
  <c r="AO512"/>
  <c r="AO517" s="1"/>
  <c r="AP512"/>
  <c r="AP517" s="1"/>
  <c r="AQ512"/>
  <c r="AQ517" s="1"/>
  <c r="AR512"/>
  <c r="AR517" s="1"/>
  <c r="AS512"/>
  <c r="AS517" s="1"/>
  <c r="AT512"/>
  <c r="AT517" s="1"/>
  <c r="AU512"/>
  <c r="AU517" s="1"/>
  <c r="H513"/>
  <c r="H518" s="1"/>
  <c r="I513"/>
  <c r="I518" s="1"/>
  <c r="J513"/>
  <c r="J518" s="1"/>
  <c r="K513"/>
  <c r="K518" s="1"/>
  <c r="L513"/>
  <c r="L518" s="1"/>
  <c r="M513"/>
  <c r="M518" s="1"/>
  <c r="N513"/>
  <c r="N518" s="1"/>
  <c r="O513"/>
  <c r="O518" s="1"/>
  <c r="P513"/>
  <c r="P518" s="1"/>
  <c r="Q513"/>
  <c r="Q518" s="1"/>
  <c r="R513"/>
  <c r="R518" s="1"/>
  <c r="S513"/>
  <c r="S518" s="1"/>
  <c r="T513"/>
  <c r="T518" s="1"/>
  <c r="U513"/>
  <c r="U518" s="1"/>
  <c r="V513"/>
  <c r="V518" s="1"/>
  <c r="W513"/>
  <c r="W518" s="1"/>
  <c r="X513"/>
  <c r="X518" s="1"/>
  <c r="Y513"/>
  <c r="Y518" s="1"/>
  <c r="Z513"/>
  <c r="Z518" s="1"/>
  <c r="AA513"/>
  <c r="AA518" s="1"/>
  <c r="AB513"/>
  <c r="AB518" s="1"/>
  <c r="AC513"/>
  <c r="AC518" s="1"/>
  <c r="AD513"/>
  <c r="AD518" s="1"/>
  <c r="AE513"/>
  <c r="AE518" s="1"/>
  <c r="AF513"/>
  <c r="AF518" s="1"/>
  <c r="AG513"/>
  <c r="AG518" s="1"/>
  <c r="AH513"/>
  <c r="AH518" s="1"/>
  <c r="AI513"/>
  <c r="AI518" s="1"/>
  <c r="AJ513"/>
  <c r="AJ518" s="1"/>
  <c r="AK513"/>
  <c r="AK518" s="1"/>
  <c r="AL513"/>
  <c r="AL518" s="1"/>
  <c r="AM513"/>
  <c r="AM518" s="1"/>
  <c r="AN513"/>
  <c r="AN518" s="1"/>
  <c r="AO513"/>
  <c r="AO518" s="1"/>
  <c r="AP513"/>
  <c r="AP518" s="1"/>
  <c r="AQ513"/>
  <c r="AQ518" s="1"/>
  <c r="AR513"/>
  <c r="AR518" s="1"/>
  <c r="AS513"/>
  <c r="AS518" s="1"/>
  <c r="AT513"/>
  <c r="AT518" s="1"/>
  <c r="AU513"/>
  <c r="AU518" s="1"/>
  <c r="H514"/>
  <c r="H519" s="1"/>
  <c r="I514"/>
  <c r="I519" s="1"/>
  <c r="J514"/>
  <c r="J519" s="1"/>
  <c r="K514"/>
  <c r="K519" s="1"/>
  <c r="L514"/>
  <c r="L519" s="1"/>
  <c r="M514"/>
  <c r="M519" s="1"/>
  <c r="N514"/>
  <c r="N519" s="1"/>
  <c r="O514"/>
  <c r="O519" s="1"/>
  <c r="P514"/>
  <c r="P519" s="1"/>
  <c r="Q514"/>
  <c r="Q519" s="1"/>
  <c r="R514"/>
  <c r="R519" s="1"/>
  <c r="S514"/>
  <c r="S519" s="1"/>
  <c r="T514"/>
  <c r="T519" s="1"/>
  <c r="U514"/>
  <c r="U519" s="1"/>
  <c r="V514"/>
  <c r="V519" s="1"/>
  <c r="W514"/>
  <c r="W519" s="1"/>
  <c r="X514"/>
  <c r="X519" s="1"/>
  <c r="Y514"/>
  <c r="Y519" s="1"/>
  <c r="Z514"/>
  <c r="Z519" s="1"/>
  <c r="AA514"/>
  <c r="AA519" s="1"/>
  <c r="AB514"/>
  <c r="AB519" s="1"/>
  <c r="AC514"/>
  <c r="AC519" s="1"/>
  <c r="AD514"/>
  <c r="AD519" s="1"/>
  <c r="AE514"/>
  <c r="AE519" s="1"/>
  <c r="AF514"/>
  <c r="AF519" s="1"/>
  <c r="AG514"/>
  <c r="AG519" s="1"/>
  <c r="AH514"/>
  <c r="AH519" s="1"/>
  <c r="AI514"/>
  <c r="AI519" s="1"/>
  <c r="AJ514"/>
  <c r="AJ519" s="1"/>
  <c r="AK514"/>
  <c r="AK519" s="1"/>
  <c r="AL514"/>
  <c r="AL519" s="1"/>
  <c r="AM514"/>
  <c r="AM519" s="1"/>
  <c r="AN514"/>
  <c r="AN519" s="1"/>
  <c r="AO514"/>
  <c r="AO519" s="1"/>
  <c r="AP514"/>
  <c r="AP519" s="1"/>
  <c r="AQ514"/>
  <c r="AQ519" s="1"/>
  <c r="AR514"/>
  <c r="AR519" s="1"/>
  <c r="AS514"/>
  <c r="AS519" s="1"/>
  <c r="AT514"/>
  <c r="AT519" s="1"/>
  <c r="AU514"/>
  <c r="AU519" s="1"/>
  <c r="I511"/>
  <c r="I516" s="1"/>
  <c r="J511"/>
  <c r="J516" s="1"/>
  <c r="K511"/>
  <c r="K516" s="1"/>
  <c r="L511"/>
  <c r="L516" s="1"/>
  <c r="M511"/>
  <c r="M516" s="1"/>
  <c r="N511"/>
  <c r="N516" s="1"/>
  <c r="O511"/>
  <c r="O516" s="1"/>
  <c r="P511"/>
  <c r="P516" s="1"/>
  <c r="Q511"/>
  <c r="Q516" s="1"/>
  <c r="R511"/>
  <c r="R516" s="1"/>
  <c r="S511"/>
  <c r="S516" s="1"/>
  <c r="T511"/>
  <c r="T516" s="1"/>
  <c r="U511"/>
  <c r="U516" s="1"/>
  <c r="V511"/>
  <c r="V516" s="1"/>
  <c r="W511"/>
  <c r="W516" s="1"/>
  <c r="X511"/>
  <c r="X516" s="1"/>
  <c r="Y511"/>
  <c r="Y516" s="1"/>
  <c r="Z511"/>
  <c r="Z516" s="1"/>
  <c r="AA511"/>
  <c r="AA516" s="1"/>
  <c r="AB511"/>
  <c r="AB516" s="1"/>
  <c r="AC511"/>
  <c r="AC516" s="1"/>
  <c r="AD511"/>
  <c r="AD516" s="1"/>
  <c r="AE511"/>
  <c r="AE516" s="1"/>
  <c r="AF511"/>
  <c r="AF516" s="1"/>
  <c r="AG511"/>
  <c r="AG516" s="1"/>
  <c r="AH511"/>
  <c r="AH516" s="1"/>
  <c r="AI511"/>
  <c r="AI516" s="1"/>
  <c r="AJ511"/>
  <c r="AJ516" s="1"/>
  <c r="AK511"/>
  <c r="AK516" s="1"/>
  <c r="AL511"/>
  <c r="AL516" s="1"/>
  <c r="AM511"/>
  <c r="AM516" s="1"/>
  <c r="AN511"/>
  <c r="AN516" s="1"/>
  <c r="AO511"/>
  <c r="AO516" s="1"/>
  <c r="AP511"/>
  <c r="AP516" s="1"/>
  <c r="AQ511"/>
  <c r="AQ516" s="1"/>
  <c r="AR511"/>
  <c r="AR516" s="1"/>
  <c r="AS511"/>
  <c r="AS516" s="1"/>
  <c r="AT511"/>
  <c r="AT516" s="1"/>
  <c r="AU511"/>
  <c r="AU516" s="1"/>
  <c r="H511"/>
  <c r="H516" s="1"/>
  <c r="H773" s="1"/>
  <c r="H496"/>
  <c r="I496"/>
  <c r="J496"/>
  <c r="K496"/>
  <c r="L496"/>
  <c r="M496"/>
  <c r="N496"/>
  <c r="O496"/>
  <c r="P496"/>
  <c r="Q496"/>
  <c r="R496"/>
  <c r="S496"/>
  <c r="T496"/>
  <c r="U496"/>
  <c r="V496"/>
  <c r="W496"/>
  <c r="X496"/>
  <c r="Y496"/>
  <c r="Z496"/>
  <c r="AA496"/>
  <c r="AB496"/>
  <c r="AC496"/>
  <c r="AD496"/>
  <c r="AE496"/>
  <c r="AF496"/>
  <c r="AG496"/>
  <c r="AH496"/>
  <c r="AI496"/>
  <c r="AJ496"/>
  <c r="AK496"/>
  <c r="AL496"/>
  <c r="AM496"/>
  <c r="AN496"/>
  <c r="AO496"/>
  <c r="AP496"/>
  <c r="AQ496"/>
  <c r="AR496"/>
  <c r="AS496"/>
  <c r="AT496"/>
  <c r="AU496"/>
  <c r="H497"/>
  <c r="I497"/>
  <c r="J497"/>
  <c r="K497"/>
  <c r="L497"/>
  <c r="M497"/>
  <c r="N497"/>
  <c r="O497"/>
  <c r="P497"/>
  <c r="Q497"/>
  <c r="R497"/>
  <c r="S497"/>
  <c r="T497"/>
  <c r="U497"/>
  <c r="V497"/>
  <c r="W497"/>
  <c r="X497"/>
  <c r="Y497"/>
  <c r="Z497"/>
  <c r="AA497"/>
  <c r="AB497"/>
  <c r="AC497"/>
  <c r="AD497"/>
  <c r="AE497"/>
  <c r="AF497"/>
  <c r="AG497"/>
  <c r="AH497"/>
  <c r="AI497"/>
  <c r="AJ497"/>
  <c r="AK497"/>
  <c r="AL497"/>
  <c r="AM497"/>
  <c r="AN497"/>
  <c r="AO497"/>
  <c r="AP497"/>
  <c r="AQ497"/>
  <c r="AR497"/>
  <c r="AS497"/>
  <c r="AT497"/>
  <c r="AU497"/>
  <c r="H498"/>
  <c r="I498"/>
  <c r="J498"/>
  <c r="K498"/>
  <c r="L498"/>
  <c r="M498"/>
  <c r="N498"/>
  <c r="O498"/>
  <c r="P498"/>
  <c r="Q498"/>
  <c r="R498"/>
  <c r="S498"/>
  <c r="T498"/>
  <c r="U498"/>
  <c r="V498"/>
  <c r="W498"/>
  <c r="X498"/>
  <c r="Y498"/>
  <c r="Z498"/>
  <c r="AA498"/>
  <c r="AB498"/>
  <c r="AC498"/>
  <c r="AD498"/>
  <c r="AE498"/>
  <c r="AF498"/>
  <c r="AG498"/>
  <c r="AH498"/>
  <c r="AI498"/>
  <c r="AJ498"/>
  <c r="AK498"/>
  <c r="AL498"/>
  <c r="AM498"/>
  <c r="AN498"/>
  <c r="AO498"/>
  <c r="AP498"/>
  <c r="AQ498"/>
  <c r="AR498"/>
  <c r="AS498"/>
  <c r="AT498"/>
  <c r="AU498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H495"/>
  <c r="E500"/>
  <c r="F500"/>
  <c r="E501"/>
  <c r="F501"/>
  <c r="E502"/>
  <c r="F502"/>
  <c r="E503"/>
  <c r="F503"/>
  <c r="E495" l="1"/>
  <c r="E497"/>
  <c r="G524"/>
  <c r="G523"/>
  <c r="G522"/>
  <c r="G521"/>
  <c r="J16"/>
  <c r="F517"/>
  <c r="F43" s="1"/>
  <c r="F498"/>
  <c r="E498"/>
  <c r="F497"/>
  <c r="F496"/>
  <c r="E496"/>
  <c r="E516"/>
  <c r="E42" s="1"/>
  <c r="F516"/>
  <c r="F519"/>
  <c r="E519"/>
  <c r="E45" s="1"/>
  <c r="E517"/>
  <c r="E43" s="1"/>
  <c r="G503"/>
  <c r="G502"/>
  <c r="G501"/>
  <c r="G500"/>
  <c r="F495"/>
  <c r="G495" s="1"/>
  <c r="AN16"/>
  <c r="AU29"/>
  <c r="AS29"/>
  <c r="AQ29"/>
  <c r="AO29"/>
  <c r="AM29"/>
  <c r="AK29"/>
  <c r="AI29"/>
  <c r="AG29"/>
  <c r="AE29"/>
  <c r="AC29"/>
  <c r="AA29"/>
  <c r="Y29"/>
  <c r="W29"/>
  <c r="U29"/>
  <c r="S29"/>
  <c r="Q29"/>
  <c r="N29"/>
  <c r="L29"/>
  <c r="J29"/>
  <c r="H29"/>
  <c r="AT29"/>
  <c r="AR29"/>
  <c r="AP16"/>
  <c r="AN29"/>
  <c r="AL29"/>
  <c r="AJ29"/>
  <c r="AH29"/>
  <c r="AF29"/>
  <c r="AD16"/>
  <c r="AB29"/>
  <c r="Z29"/>
  <c r="X16"/>
  <c r="V29"/>
  <c r="T29"/>
  <c r="R29"/>
  <c r="O32"/>
  <c r="O29" s="1"/>
  <c r="P32"/>
  <c r="P29" s="1"/>
  <c r="M29"/>
  <c r="K29"/>
  <c r="I29"/>
  <c r="O33"/>
  <c r="P33"/>
  <c r="F518"/>
  <c r="F44" s="1"/>
  <c r="AB16"/>
  <c r="AH16"/>
  <c r="V16"/>
  <c r="AR16"/>
  <c r="AJ16"/>
  <c r="Z16"/>
  <c r="R16"/>
  <c r="N16"/>
  <c r="AP32"/>
  <c r="AP29" s="1"/>
  <c r="AD32"/>
  <c r="AD29" s="1"/>
  <c r="X32"/>
  <c r="X29" s="1"/>
  <c r="AT16"/>
  <c r="AL16"/>
  <c r="AF16"/>
  <c r="T16"/>
  <c r="L16"/>
  <c r="AU16"/>
  <c r="AS16"/>
  <c r="AQ16"/>
  <c r="AO16"/>
  <c r="AM16"/>
  <c r="AK16"/>
  <c r="AI16"/>
  <c r="AG16"/>
  <c r="AE16"/>
  <c r="AC16"/>
  <c r="AA16"/>
  <c r="Y16"/>
  <c r="W16"/>
  <c r="U16"/>
  <c r="S16"/>
  <c r="Q16"/>
  <c r="O16"/>
  <c r="M16"/>
  <c r="K16"/>
  <c r="I16"/>
  <c r="E518"/>
  <c r="H515"/>
  <c r="H494"/>
  <c r="G497" l="1"/>
  <c r="G498"/>
  <c r="G518"/>
  <c r="P16"/>
  <c r="F42"/>
  <c r="G516"/>
  <c r="F45"/>
  <c r="G519"/>
  <c r="G496"/>
  <c r="G517"/>
  <c r="E44"/>
  <c r="G44" s="1"/>
  <c r="AU688"/>
  <c r="I688"/>
  <c r="J688"/>
  <c r="K688"/>
  <c r="L688"/>
  <c r="M688"/>
  <c r="N688"/>
  <c r="O688"/>
  <c r="P688"/>
  <c r="Q688"/>
  <c r="R688"/>
  <c r="S688"/>
  <c r="T688"/>
  <c r="U688"/>
  <c r="V688"/>
  <c r="W688"/>
  <c r="X688"/>
  <c r="Y688"/>
  <c r="Z688"/>
  <c r="AA688"/>
  <c r="AB688"/>
  <c r="AC688"/>
  <c r="AD688"/>
  <c r="AE688"/>
  <c r="AF688"/>
  <c r="AG688"/>
  <c r="AH688"/>
  <c r="AI688"/>
  <c r="AJ688"/>
  <c r="AK688"/>
  <c r="AL688"/>
  <c r="AM688"/>
  <c r="AN688"/>
  <c r="AO688"/>
  <c r="AP688"/>
  <c r="AQ688"/>
  <c r="AR688"/>
  <c r="AS688"/>
  <c r="AT688"/>
  <c r="H688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H682"/>
  <c r="I676"/>
  <c r="J676"/>
  <c r="K676"/>
  <c r="L676"/>
  <c r="M676"/>
  <c r="N676"/>
  <c r="O676"/>
  <c r="P676"/>
  <c r="Q676"/>
  <c r="R676"/>
  <c r="S676"/>
  <c r="T676"/>
  <c r="U676"/>
  <c r="V676"/>
  <c r="W676"/>
  <c r="X676"/>
  <c r="Y676"/>
  <c r="Z676"/>
  <c r="AA676"/>
  <c r="AB676"/>
  <c r="AC676"/>
  <c r="AD676"/>
  <c r="AE676"/>
  <c r="AF676"/>
  <c r="AG676"/>
  <c r="AH676"/>
  <c r="AI676"/>
  <c r="AJ676"/>
  <c r="AK676"/>
  <c r="AL676"/>
  <c r="AM676"/>
  <c r="AN676"/>
  <c r="AO676"/>
  <c r="AP676"/>
  <c r="AQ676"/>
  <c r="AR676"/>
  <c r="AS676"/>
  <c r="AT676"/>
  <c r="AU676"/>
  <c r="E681"/>
  <c r="F681"/>
  <c r="H675"/>
  <c r="I675"/>
  <c r="J675"/>
  <c r="J759" s="1"/>
  <c r="K675"/>
  <c r="M675"/>
  <c r="M759" s="1"/>
  <c r="N675"/>
  <c r="N759" s="1"/>
  <c r="O675"/>
  <c r="O759" s="1"/>
  <c r="P675"/>
  <c r="P759" s="1"/>
  <c r="Q675"/>
  <c r="Q759" s="1"/>
  <c r="R675"/>
  <c r="R759" s="1"/>
  <c r="S675"/>
  <c r="S759" s="1"/>
  <c r="T675"/>
  <c r="T759" s="1"/>
  <c r="U675"/>
  <c r="U759" s="1"/>
  <c r="V675"/>
  <c r="V759" s="1"/>
  <c r="W675"/>
  <c r="W759" s="1"/>
  <c r="X675"/>
  <c r="X759" s="1"/>
  <c r="Y675"/>
  <c r="Y759" s="1"/>
  <c r="Z675"/>
  <c r="Z759" s="1"/>
  <c r="AA675"/>
  <c r="AA759" s="1"/>
  <c r="AB675"/>
  <c r="AB759" s="1"/>
  <c r="AC675"/>
  <c r="AC759" s="1"/>
  <c r="AD675"/>
  <c r="AD759" s="1"/>
  <c r="AE675"/>
  <c r="AE759" s="1"/>
  <c r="AF675"/>
  <c r="AF759" s="1"/>
  <c r="AG675"/>
  <c r="AG759" s="1"/>
  <c r="AH675"/>
  <c r="AH759" s="1"/>
  <c r="AI675"/>
  <c r="AI759" s="1"/>
  <c r="AJ675"/>
  <c r="AJ759" s="1"/>
  <c r="AK675"/>
  <c r="AK759" s="1"/>
  <c r="AL675"/>
  <c r="AL759" s="1"/>
  <c r="AM675"/>
  <c r="AM759" s="1"/>
  <c r="AN675"/>
  <c r="AN759" s="1"/>
  <c r="AO675"/>
  <c r="AO759" s="1"/>
  <c r="AP675"/>
  <c r="AP759" s="1"/>
  <c r="AQ675"/>
  <c r="AQ759" s="1"/>
  <c r="AR675"/>
  <c r="AR759" s="1"/>
  <c r="AS675"/>
  <c r="AS759" s="1"/>
  <c r="AT675"/>
  <c r="AT759" s="1"/>
  <c r="AU675"/>
  <c r="AU759" s="1"/>
  <c r="I652"/>
  <c r="J652"/>
  <c r="K652"/>
  <c r="L652"/>
  <c r="M652"/>
  <c r="N652"/>
  <c r="O652"/>
  <c r="P652"/>
  <c r="Q652"/>
  <c r="R652"/>
  <c r="S652"/>
  <c r="T652"/>
  <c r="U652"/>
  <c r="V652"/>
  <c r="W652"/>
  <c r="X652"/>
  <c r="Y652"/>
  <c r="Z652"/>
  <c r="AA652"/>
  <c r="AB652"/>
  <c r="AC652"/>
  <c r="AD652"/>
  <c r="AE652"/>
  <c r="AF652"/>
  <c r="AG652"/>
  <c r="AH652"/>
  <c r="AI652"/>
  <c r="AJ652"/>
  <c r="AK652"/>
  <c r="AL652"/>
  <c r="AM652"/>
  <c r="AN652"/>
  <c r="AO652"/>
  <c r="AP652"/>
  <c r="AQ652"/>
  <c r="AR652"/>
  <c r="AS652"/>
  <c r="AT652"/>
  <c r="AU652"/>
  <c r="H652"/>
  <c r="I646"/>
  <c r="J646"/>
  <c r="K646"/>
  <c r="L646"/>
  <c r="M646"/>
  <c r="N646"/>
  <c r="O646"/>
  <c r="P646"/>
  <c r="Q646"/>
  <c r="R646"/>
  <c r="S646"/>
  <c r="T646"/>
  <c r="U646"/>
  <c r="V646"/>
  <c r="W646"/>
  <c r="X646"/>
  <c r="Y646"/>
  <c r="Z646"/>
  <c r="AA646"/>
  <c r="AB646"/>
  <c r="AC646"/>
  <c r="AD646"/>
  <c r="AE646"/>
  <c r="AF646"/>
  <c r="AG646"/>
  <c r="AH646"/>
  <c r="AI646"/>
  <c r="AJ646"/>
  <c r="AK646"/>
  <c r="AL646"/>
  <c r="AM646"/>
  <c r="AN646"/>
  <c r="AO646"/>
  <c r="AP646"/>
  <c r="AQ646"/>
  <c r="AR646"/>
  <c r="AS646"/>
  <c r="AT646"/>
  <c r="AU646"/>
  <c r="H646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H640"/>
  <c r="I634"/>
  <c r="J634"/>
  <c r="K634"/>
  <c r="L634"/>
  <c r="M634"/>
  <c r="N634"/>
  <c r="O634"/>
  <c r="P634"/>
  <c r="Q634"/>
  <c r="R634"/>
  <c r="S634"/>
  <c r="T634"/>
  <c r="U634"/>
  <c r="V634"/>
  <c r="W634"/>
  <c r="X634"/>
  <c r="Y634"/>
  <c r="Z634"/>
  <c r="AA634"/>
  <c r="AB634"/>
  <c r="AC634"/>
  <c r="AD634"/>
  <c r="AE634"/>
  <c r="AF634"/>
  <c r="AG634"/>
  <c r="AH634"/>
  <c r="AI634"/>
  <c r="AJ634"/>
  <c r="AK634"/>
  <c r="AL634"/>
  <c r="AM634"/>
  <c r="AN634"/>
  <c r="AO634"/>
  <c r="AP634"/>
  <c r="AQ634"/>
  <c r="AR634"/>
  <c r="AS634"/>
  <c r="AT634"/>
  <c r="AU634"/>
  <c r="H634"/>
  <c r="I628"/>
  <c r="J628"/>
  <c r="K628"/>
  <c r="L628"/>
  <c r="M628"/>
  <c r="N628"/>
  <c r="O628"/>
  <c r="P628"/>
  <c r="Q628"/>
  <c r="R628"/>
  <c r="S628"/>
  <c r="T628"/>
  <c r="U628"/>
  <c r="V628"/>
  <c r="W628"/>
  <c r="X628"/>
  <c r="Y628"/>
  <c r="Z628"/>
  <c r="AA628"/>
  <c r="AB628"/>
  <c r="AC628"/>
  <c r="AD628"/>
  <c r="AE628"/>
  <c r="AF628"/>
  <c r="AG628"/>
  <c r="AH628"/>
  <c r="AI628"/>
  <c r="AJ628"/>
  <c r="AK628"/>
  <c r="AL628"/>
  <c r="AM628"/>
  <c r="AN628"/>
  <c r="AO628"/>
  <c r="AP628"/>
  <c r="AQ628"/>
  <c r="AR628"/>
  <c r="AS628"/>
  <c r="AT628"/>
  <c r="AU628"/>
  <c r="H628"/>
  <c r="I622"/>
  <c r="J622"/>
  <c r="K622"/>
  <c r="L622"/>
  <c r="M622"/>
  <c r="N622"/>
  <c r="O622"/>
  <c r="P622"/>
  <c r="Q622"/>
  <c r="R622"/>
  <c r="S622"/>
  <c r="T622"/>
  <c r="U622"/>
  <c r="V622"/>
  <c r="W622"/>
  <c r="X622"/>
  <c r="Y622"/>
  <c r="Z622"/>
  <c r="AA622"/>
  <c r="AB622"/>
  <c r="AC622"/>
  <c r="AD622"/>
  <c r="AE622"/>
  <c r="AF622"/>
  <c r="AG622"/>
  <c r="AH622"/>
  <c r="AI622"/>
  <c r="AJ622"/>
  <c r="AK622"/>
  <c r="AL622"/>
  <c r="AM622"/>
  <c r="AN622"/>
  <c r="AO622"/>
  <c r="AP622"/>
  <c r="AQ622"/>
  <c r="AR622"/>
  <c r="AS622"/>
  <c r="AT622"/>
  <c r="AU622"/>
  <c r="H622"/>
  <c r="I616"/>
  <c r="J616"/>
  <c r="K616"/>
  <c r="L616"/>
  <c r="M616"/>
  <c r="N616"/>
  <c r="O616"/>
  <c r="P616"/>
  <c r="Q616"/>
  <c r="R616"/>
  <c r="S616"/>
  <c r="T616"/>
  <c r="U616"/>
  <c r="V616"/>
  <c r="W616"/>
  <c r="X616"/>
  <c r="Y616"/>
  <c r="Z616"/>
  <c r="AA616"/>
  <c r="AB616"/>
  <c r="AC616"/>
  <c r="AD616"/>
  <c r="AE616"/>
  <c r="AF616"/>
  <c r="AG616"/>
  <c r="AH616"/>
  <c r="AI616"/>
  <c r="AJ616"/>
  <c r="AK616"/>
  <c r="AL616"/>
  <c r="AM616"/>
  <c r="AN616"/>
  <c r="AO616"/>
  <c r="AP616"/>
  <c r="AQ616"/>
  <c r="AR616"/>
  <c r="AS616"/>
  <c r="AT616"/>
  <c r="AU616"/>
  <c r="H616"/>
  <c r="I610"/>
  <c r="J610"/>
  <c r="K610"/>
  <c r="L610"/>
  <c r="M610"/>
  <c r="N610"/>
  <c r="O610"/>
  <c r="P610"/>
  <c r="Q610"/>
  <c r="R610"/>
  <c r="S610"/>
  <c r="T610"/>
  <c r="U610"/>
  <c r="V610"/>
  <c r="W610"/>
  <c r="X610"/>
  <c r="Y610"/>
  <c r="Z610"/>
  <c r="AA610"/>
  <c r="AB610"/>
  <c r="AC610"/>
  <c r="AD610"/>
  <c r="AE610"/>
  <c r="AF610"/>
  <c r="AG610"/>
  <c r="AH610"/>
  <c r="AI610"/>
  <c r="AJ610"/>
  <c r="AK610"/>
  <c r="AL610"/>
  <c r="AM610"/>
  <c r="AN610"/>
  <c r="AO610"/>
  <c r="AP610"/>
  <c r="AQ610"/>
  <c r="AR610"/>
  <c r="AS610"/>
  <c r="AT610"/>
  <c r="AU610"/>
  <c r="H610"/>
  <c r="I604"/>
  <c r="J604"/>
  <c r="K604"/>
  <c r="L604"/>
  <c r="M604"/>
  <c r="N604"/>
  <c r="O604"/>
  <c r="P604"/>
  <c r="Q604"/>
  <c r="R604"/>
  <c r="S604"/>
  <c r="T604"/>
  <c r="U604"/>
  <c r="V604"/>
  <c r="W604"/>
  <c r="X604"/>
  <c r="Y604"/>
  <c r="Z604"/>
  <c r="AA604"/>
  <c r="AB604"/>
  <c r="AC604"/>
  <c r="AD604"/>
  <c r="AE604"/>
  <c r="AF604"/>
  <c r="AG604"/>
  <c r="AH604"/>
  <c r="AI604"/>
  <c r="AJ604"/>
  <c r="AK604"/>
  <c r="AL604"/>
  <c r="AM604"/>
  <c r="AN604"/>
  <c r="AO604"/>
  <c r="AP604"/>
  <c r="AQ604"/>
  <c r="AR604"/>
  <c r="AS604"/>
  <c r="AT604"/>
  <c r="AU604"/>
  <c r="H604"/>
  <c r="I598"/>
  <c r="J598"/>
  <c r="K598"/>
  <c r="L598"/>
  <c r="M598"/>
  <c r="N598"/>
  <c r="O598"/>
  <c r="P598"/>
  <c r="Q598"/>
  <c r="R598"/>
  <c r="S598"/>
  <c r="T598"/>
  <c r="U598"/>
  <c r="V598"/>
  <c r="W598"/>
  <c r="X598"/>
  <c r="Y598"/>
  <c r="Z598"/>
  <c r="AA598"/>
  <c r="AB598"/>
  <c r="AC598"/>
  <c r="AD598"/>
  <c r="AE598"/>
  <c r="AF598"/>
  <c r="AG598"/>
  <c r="AH598"/>
  <c r="AI598"/>
  <c r="AJ598"/>
  <c r="AK598"/>
  <c r="AL598"/>
  <c r="AM598"/>
  <c r="AN598"/>
  <c r="AO598"/>
  <c r="AP598"/>
  <c r="AQ598"/>
  <c r="AR598"/>
  <c r="AS598"/>
  <c r="AT598"/>
  <c r="AU598"/>
  <c r="H598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H592"/>
  <c r="I586"/>
  <c r="J586"/>
  <c r="K586"/>
  <c r="L586"/>
  <c r="M586"/>
  <c r="N586"/>
  <c r="O586"/>
  <c r="P586"/>
  <c r="Q586"/>
  <c r="R586"/>
  <c r="S586"/>
  <c r="T586"/>
  <c r="U586"/>
  <c r="V586"/>
  <c r="W586"/>
  <c r="X586"/>
  <c r="Y586"/>
  <c r="Z586"/>
  <c r="AA586"/>
  <c r="AB586"/>
  <c r="AC586"/>
  <c r="AD586"/>
  <c r="AE586"/>
  <c r="AF586"/>
  <c r="AG586"/>
  <c r="AH586"/>
  <c r="AI586"/>
  <c r="AJ586"/>
  <c r="AK586"/>
  <c r="AL586"/>
  <c r="AM586"/>
  <c r="AN586"/>
  <c r="AO586"/>
  <c r="AP586"/>
  <c r="AQ586"/>
  <c r="AR586"/>
  <c r="AS586"/>
  <c r="AT586"/>
  <c r="AU586"/>
  <c r="H586"/>
  <c r="I580"/>
  <c r="J580"/>
  <c r="K580"/>
  <c r="L580"/>
  <c r="M580"/>
  <c r="N580"/>
  <c r="O580"/>
  <c r="P580"/>
  <c r="Q580"/>
  <c r="R580"/>
  <c r="S580"/>
  <c r="T580"/>
  <c r="U580"/>
  <c r="V580"/>
  <c r="W580"/>
  <c r="X580"/>
  <c r="Y580"/>
  <c r="Z580"/>
  <c r="AA580"/>
  <c r="AB580"/>
  <c r="AC580"/>
  <c r="AD580"/>
  <c r="AE580"/>
  <c r="AF580"/>
  <c r="AG580"/>
  <c r="AH580"/>
  <c r="AI580"/>
  <c r="AJ580"/>
  <c r="AK580"/>
  <c r="AL580"/>
  <c r="AM580"/>
  <c r="AN580"/>
  <c r="AO580"/>
  <c r="AP580"/>
  <c r="AQ580"/>
  <c r="AR580"/>
  <c r="AS580"/>
  <c r="AT580"/>
  <c r="AU580"/>
  <c r="H580"/>
  <c r="I574"/>
  <c r="J574"/>
  <c r="K574"/>
  <c r="L574"/>
  <c r="M574"/>
  <c r="N574"/>
  <c r="O574"/>
  <c r="P574"/>
  <c r="Q574"/>
  <c r="R574"/>
  <c r="S574"/>
  <c r="T574"/>
  <c r="U574"/>
  <c r="V574"/>
  <c r="W574"/>
  <c r="X574"/>
  <c r="Y574"/>
  <c r="Z574"/>
  <c r="AA574"/>
  <c r="AB574"/>
  <c r="AC574"/>
  <c r="AD574"/>
  <c r="AE574"/>
  <c r="AF574"/>
  <c r="AG574"/>
  <c r="AH574"/>
  <c r="AI574"/>
  <c r="AJ574"/>
  <c r="AK574"/>
  <c r="AL574"/>
  <c r="AM574"/>
  <c r="AN574"/>
  <c r="AO574"/>
  <c r="AP574"/>
  <c r="AQ574"/>
  <c r="AR574"/>
  <c r="AS574"/>
  <c r="AT574"/>
  <c r="AU574"/>
  <c r="H574"/>
  <c r="I568"/>
  <c r="J568"/>
  <c r="K568"/>
  <c r="L568"/>
  <c r="M568"/>
  <c r="N568"/>
  <c r="O568"/>
  <c r="P568"/>
  <c r="Q568"/>
  <c r="R568"/>
  <c r="S568"/>
  <c r="T568"/>
  <c r="U568"/>
  <c r="V568"/>
  <c r="W568"/>
  <c r="X568"/>
  <c r="Y568"/>
  <c r="Z568"/>
  <c r="AA568"/>
  <c r="AB568"/>
  <c r="AC568"/>
  <c r="AD568"/>
  <c r="AE568"/>
  <c r="AF568"/>
  <c r="AG568"/>
  <c r="AH568"/>
  <c r="AI568"/>
  <c r="AJ568"/>
  <c r="AK568"/>
  <c r="AL568"/>
  <c r="AM568"/>
  <c r="AN568"/>
  <c r="AO568"/>
  <c r="AP568"/>
  <c r="AQ568"/>
  <c r="AR568"/>
  <c r="AS568"/>
  <c r="AT568"/>
  <c r="AU568"/>
  <c r="H568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H562"/>
  <c r="I556"/>
  <c r="J556"/>
  <c r="K556"/>
  <c r="L556"/>
  <c r="M556"/>
  <c r="N556"/>
  <c r="O556"/>
  <c r="P556"/>
  <c r="Q556"/>
  <c r="R556"/>
  <c r="S556"/>
  <c r="T556"/>
  <c r="U556"/>
  <c r="V556"/>
  <c r="W556"/>
  <c r="X556"/>
  <c r="Y556"/>
  <c r="Z556"/>
  <c r="AA556"/>
  <c r="AB556"/>
  <c r="AC556"/>
  <c r="AD556"/>
  <c r="AE556"/>
  <c r="AF556"/>
  <c r="AG556"/>
  <c r="AH556"/>
  <c r="AI556"/>
  <c r="AJ556"/>
  <c r="AK556"/>
  <c r="AL556"/>
  <c r="AM556"/>
  <c r="AN556"/>
  <c r="AO556"/>
  <c r="AP556"/>
  <c r="AQ556"/>
  <c r="AR556"/>
  <c r="AS556"/>
  <c r="AT556"/>
  <c r="AU556"/>
  <c r="H556"/>
  <c r="I550"/>
  <c r="J550"/>
  <c r="K550"/>
  <c r="L550"/>
  <c r="M550"/>
  <c r="N550"/>
  <c r="O550"/>
  <c r="P550"/>
  <c r="Q550"/>
  <c r="R550"/>
  <c r="S550"/>
  <c r="T550"/>
  <c r="U550"/>
  <c r="V550"/>
  <c r="W550"/>
  <c r="X550"/>
  <c r="Y550"/>
  <c r="Z550"/>
  <c r="AA550"/>
  <c r="AB550"/>
  <c r="AC550"/>
  <c r="AD550"/>
  <c r="AE550"/>
  <c r="AF550"/>
  <c r="AG550"/>
  <c r="AH550"/>
  <c r="AI550"/>
  <c r="AJ550"/>
  <c r="AK550"/>
  <c r="AL550"/>
  <c r="AM550"/>
  <c r="AN550"/>
  <c r="AO550"/>
  <c r="AP550"/>
  <c r="AQ550"/>
  <c r="AR550"/>
  <c r="AS550"/>
  <c r="AT550"/>
  <c r="AU550"/>
  <c r="H550"/>
  <c r="I544"/>
  <c r="J544"/>
  <c r="K544"/>
  <c r="L544"/>
  <c r="M544"/>
  <c r="N544"/>
  <c r="O544"/>
  <c r="P544"/>
  <c r="Q544"/>
  <c r="R544"/>
  <c r="S544"/>
  <c r="T544"/>
  <c r="U544"/>
  <c r="V544"/>
  <c r="W544"/>
  <c r="X544"/>
  <c r="Y544"/>
  <c r="Z544"/>
  <c r="AA544"/>
  <c r="AB544"/>
  <c r="AC544"/>
  <c r="AD544"/>
  <c r="AE544"/>
  <c r="AF544"/>
  <c r="AG544"/>
  <c r="AH544"/>
  <c r="AI544"/>
  <c r="AJ544"/>
  <c r="AK544"/>
  <c r="AL544"/>
  <c r="AM544"/>
  <c r="AN544"/>
  <c r="AO544"/>
  <c r="AP544"/>
  <c r="AQ544"/>
  <c r="AR544"/>
  <c r="AS544"/>
  <c r="AT544"/>
  <c r="AU544"/>
  <c r="H544"/>
  <c r="I538"/>
  <c r="J538"/>
  <c r="K538"/>
  <c r="L538"/>
  <c r="M538"/>
  <c r="N538"/>
  <c r="O538"/>
  <c r="P538"/>
  <c r="Q538"/>
  <c r="R538"/>
  <c r="S538"/>
  <c r="T538"/>
  <c r="U538"/>
  <c r="V538"/>
  <c r="W538"/>
  <c r="X538"/>
  <c r="Y538"/>
  <c r="Z538"/>
  <c r="AA538"/>
  <c r="AB538"/>
  <c r="AC538"/>
  <c r="AD538"/>
  <c r="AE538"/>
  <c r="AF538"/>
  <c r="AG538"/>
  <c r="AH538"/>
  <c r="AI538"/>
  <c r="AJ538"/>
  <c r="AK538"/>
  <c r="AL538"/>
  <c r="AM538"/>
  <c r="AN538"/>
  <c r="AO538"/>
  <c r="AP538"/>
  <c r="AQ538"/>
  <c r="AR538"/>
  <c r="AS538"/>
  <c r="AT538"/>
  <c r="AU538"/>
  <c r="H538"/>
  <c r="I532"/>
  <c r="J532"/>
  <c r="K532"/>
  <c r="L532"/>
  <c r="M532"/>
  <c r="N532"/>
  <c r="O532"/>
  <c r="P532"/>
  <c r="Q532"/>
  <c r="R532"/>
  <c r="S532"/>
  <c r="T532"/>
  <c r="U532"/>
  <c r="V532"/>
  <c r="W532"/>
  <c r="X532"/>
  <c r="Y532"/>
  <c r="Z532"/>
  <c r="AA532"/>
  <c r="AB532"/>
  <c r="AD532"/>
  <c r="AE532"/>
  <c r="AF532"/>
  <c r="AG532"/>
  <c r="AH532"/>
  <c r="AI532"/>
  <c r="AJ532"/>
  <c r="AK532"/>
  <c r="AL532"/>
  <c r="AM532"/>
  <c r="AN532"/>
  <c r="AO532"/>
  <c r="AP532"/>
  <c r="AQ532"/>
  <c r="AR532"/>
  <c r="AS532"/>
  <c r="AT532"/>
  <c r="AU532"/>
  <c r="H532"/>
  <c r="E16"/>
  <c r="F16"/>
  <c r="E17"/>
  <c r="F17"/>
  <c r="E18"/>
  <c r="F18"/>
  <c r="E19"/>
  <c r="F19"/>
  <c r="E20"/>
  <c r="F20"/>
  <c r="E22"/>
  <c r="F22"/>
  <c r="E29"/>
  <c r="F29"/>
  <c r="E30"/>
  <c r="F30"/>
  <c r="E31"/>
  <c r="F31"/>
  <c r="E32"/>
  <c r="F32"/>
  <c r="E33"/>
  <c r="F33"/>
  <c r="F688" l="1"/>
  <c r="E688"/>
  <c r="H759"/>
  <c r="G681"/>
  <c r="E610"/>
  <c r="G33"/>
  <c r="G32"/>
  <c r="G31"/>
  <c r="G30"/>
  <c r="G29"/>
  <c r="G22"/>
  <c r="G20"/>
  <c r="G19"/>
  <c r="G18"/>
  <c r="G17"/>
  <c r="G16"/>
  <c r="AU765"/>
  <c r="AU28" s="1"/>
  <c r="AU15"/>
  <c r="AU40" s="1"/>
  <c r="AS765"/>
  <c r="AS28" s="1"/>
  <c r="AS15"/>
  <c r="AS40" s="1"/>
  <c r="AQ765"/>
  <c r="AQ28" s="1"/>
  <c r="AQ15"/>
  <c r="AQ40" s="1"/>
  <c r="AO765"/>
  <c r="AO28" s="1"/>
  <c r="AO15"/>
  <c r="AO40" s="1"/>
  <c r="AM765"/>
  <c r="AM28" s="1"/>
  <c r="AM15"/>
  <c r="AM40" s="1"/>
  <c r="AK765"/>
  <c r="AK28" s="1"/>
  <c r="AK15"/>
  <c r="AK40" s="1"/>
  <c r="AI765"/>
  <c r="AI28" s="1"/>
  <c r="AI15"/>
  <c r="AI40" s="1"/>
  <c r="AG765"/>
  <c r="AG28" s="1"/>
  <c r="AG15"/>
  <c r="AG40" s="1"/>
  <c r="AE765"/>
  <c r="AE28" s="1"/>
  <c r="AE15"/>
  <c r="AE40" s="1"/>
  <c r="AC765"/>
  <c r="AC28" s="1"/>
  <c r="AC15"/>
  <c r="AC40" s="1"/>
  <c r="AA765"/>
  <c r="AA28" s="1"/>
  <c r="AA15"/>
  <c r="AA40" s="1"/>
  <c r="Y765"/>
  <c r="Y28" s="1"/>
  <c r="Y15"/>
  <c r="Y40" s="1"/>
  <c r="W765"/>
  <c r="W28" s="1"/>
  <c r="W15"/>
  <c r="W40" s="1"/>
  <c r="U765"/>
  <c r="U28" s="1"/>
  <c r="U15"/>
  <c r="U40" s="1"/>
  <c r="S765"/>
  <c r="S28" s="1"/>
  <c r="S15"/>
  <c r="S40" s="1"/>
  <c r="Q765"/>
  <c r="Q28" s="1"/>
  <c r="Q15"/>
  <c r="Q40" s="1"/>
  <c r="O765"/>
  <c r="O28" s="1"/>
  <c r="O15"/>
  <c r="O40" s="1"/>
  <c r="M765"/>
  <c r="M28" s="1"/>
  <c r="M15"/>
  <c r="M40" s="1"/>
  <c r="AT765"/>
  <c r="AT28" s="1"/>
  <c r="AT15"/>
  <c r="AT40" s="1"/>
  <c r="AR765"/>
  <c r="AR28" s="1"/>
  <c r="AR15"/>
  <c r="AR40" s="1"/>
  <c r="AP765"/>
  <c r="AP28" s="1"/>
  <c r="AP15"/>
  <c r="AP40" s="1"/>
  <c r="AN765"/>
  <c r="AN28" s="1"/>
  <c r="AN15"/>
  <c r="AN40" s="1"/>
  <c r="AL765"/>
  <c r="AL28" s="1"/>
  <c r="AL15"/>
  <c r="AL40" s="1"/>
  <c r="AJ765"/>
  <c r="AJ28" s="1"/>
  <c r="AJ15"/>
  <c r="AJ40" s="1"/>
  <c r="AH765"/>
  <c r="AH28" s="1"/>
  <c r="AH15"/>
  <c r="AH40" s="1"/>
  <c r="AF765"/>
  <c r="AF28" s="1"/>
  <c r="AF15"/>
  <c r="AF40" s="1"/>
  <c r="AD765"/>
  <c r="AD28" s="1"/>
  <c r="AD15"/>
  <c r="AD40" s="1"/>
  <c r="AB765"/>
  <c r="AB28" s="1"/>
  <c r="AB15"/>
  <c r="AB40" s="1"/>
  <c r="Z765"/>
  <c r="Z28" s="1"/>
  <c r="Z15"/>
  <c r="Z40" s="1"/>
  <c r="X765"/>
  <c r="X28" s="1"/>
  <c r="X15"/>
  <c r="X40" s="1"/>
  <c r="V765"/>
  <c r="V28" s="1"/>
  <c r="V15"/>
  <c r="V40" s="1"/>
  <c r="T765"/>
  <c r="T28" s="1"/>
  <c r="T15"/>
  <c r="T40" s="1"/>
  <c r="R765"/>
  <c r="R28" s="1"/>
  <c r="R15"/>
  <c r="R40" s="1"/>
  <c r="P765"/>
  <c r="P28" s="1"/>
  <c r="P15"/>
  <c r="P40" s="1"/>
  <c r="N765"/>
  <c r="N28" s="1"/>
  <c r="N15"/>
  <c r="N40" s="1"/>
  <c r="J765"/>
  <c r="J28" s="1"/>
  <c r="J15"/>
  <c r="J40" s="1"/>
  <c r="F531"/>
  <c r="L675"/>
  <c r="L759" s="1"/>
  <c r="I759"/>
  <c r="I15" s="1"/>
  <c r="E675"/>
  <c r="K759"/>
  <c r="E759" l="1"/>
  <c r="H765"/>
  <c r="H28" s="1"/>
  <c r="H15"/>
  <c r="H40" s="1"/>
  <c r="H782"/>
  <c r="G531"/>
  <c r="J782"/>
  <c r="N782"/>
  <c r="P782"/>
  <c r="R782"/>
  <c r="T782"/>
  <c r="V782"/>
  <c r="X782"/>
  <c r="Z782"/>
  <c r="AB782"/>
  <c r="AD782"/>
  <c r="AF782"/>
  <c r="AH782"/>
  <c r="AJ782"/>
  <c r="AL782"/>
  <c r="AN782"/>
  <c r="AP782"/>
  <c r="AR782"/>
  <c r="AT782"/>
  <c r="M782"/>
  <c r="O782"/>
  <c r="Q782"/>
  <c r="S782"/>
  <c r="U782"/>
  <c r="W782"/>
  <c r="Y782"/>
  <c r="AA782"/>
  <c r="AC782"/>
  <c r="AE782"/>
  <c r="AG782"/>
  <c r="AI782"/>
  <c r="AK782"/>
  <c r="AM782"/>
  <c r="AO782"/>
  <c r="AQ782"/>
  <c r="AS782"/>
  <c r="AU782"/>
  <c r="I40"/>
  <c r="L765"/>
  <c r="L28" s="1"/>
  <c r="L15"/>
  <c r="L40" s="1"/>
  <c r="K765"/>
  <c r="K28" s="1"/>
  <c r="K15"/>
  <c r="I765"/>
  <c r="F759"/>
  <c r="F675"/>
  <c r="G675" s="1"/>
  <c r="J748"/>
  <c r="R748"/>
  <c r="Z748"/>
  <c r="AC532"/>
  <c r="H672"/>
  <c r="I672"/>
  <c r="J672"/>
  <c r="K672"/>
  <c r="L672"/>
  <c r="M672"/>
  <c r="N672"/>
  <c r="O672"/>
  <c r="P672"/>
  <c r="Q672"/>
  <c r="R672"/>
  <c r="S672"/>
  <c r="T672"/>
  <c r="U672"/>
  <c r="V672"/>
  <c r="W672"/>
  <c r="X672"/>
  <c r="Y672"/>
  <c r="Z672"/>
  <c r="AA672"/>
  <c r="AB672"/>
  <c r="AC672"/>
  <c r="AD672"/>
  <c r="AE672"/>
  <c r="AF672"/>
  <c r="AG672"/>
  <c r="AH672"/>
  <c r="AI672"/>
  <c r="AJ672"/>
  <c r="AK672"/>
  <c r="AL672"/>
  <c r="AM672"/>
  <c r="AN672"/>
  <c r="AO672"/>
  <c r="AP672"/>
  <c r="AQ672"/>
  <c r="AR672"/>
  <c r="AS672"/>
  <c r="AT672"/>
  <c r="AU672"/>
  <c r="H673"/>
  <c r="I673"/>
  <c r="J673"/>
  <c r="K673"/>
  <c r="L673"/>
  <c r="M673"/>
  <c r="N673"/>
  <c r="O673"/>
  <c r="P673"/>
  <c r="Q673"/>
  <c r="R673"/>
  <c r="S673"/>
  <c r="T673"/>
  <c r="U673"/>
  <c r="V673"/>
  <c r="W673"/>
  <c r="X673"/>
  <c r="Y673"/>
  <c r="Z673"/>
  <c r="AA673"/>
  <c r="AB673"/>
  <c r="AC673"/>
  <c r="AD673"/>
  <c r="AE673"/>
  <c r="AF673"/>
  <c r="AG673"/>
  <c r="AH673"/>
  <c r="AI673"/>
  <c r="AJ673"/>
  <c r="AK673"/>
  <c r="AL673"/>
  <c r="AM673"/>
  <c r="AN673"/>
  <c r="AO673"/>
  <c r="AP673"/>
  <c r="AQ673"/>
  <c r="AR673"/>
  <c r="AS673"/>
  <c r="AT673"/>
  <c r="AU673"/>
  <c r="H674"/>
  <c r="I674"/>
  <c r="J674"/>
  <c r="K674"/>
  <c r="L674"/>
  <c r="M674"/>
  <c r="N674"/>
  <c r="O674"/>
  <c r="P674"/>
  <c r="Q674"/>
  <c r="R674"/>
  <c r="S674"/>
  <c r="T674"/>
  <c r="U674"/>
  <c r="V674"/>
  <c r="W674"/>
  <c r="X674"/>
  <c r="Y674"/>
  <c r="Z674"/>
  <c r="AA674"/>
  <c r="AB674"/>
  <c r="AC674"/>
  <c r="AD674"/>
  <c r="AE674"/>
  <c r="AF674"/>
  <c r="AG674"/>
  <c r="AH674"/>
  <c r="AI674"/>
  <c r="AJ674"/>
  <c r="AK674"/>
  <c r="AL674"/>
  <c r="AM674"/>
  <c r="AN674"/>
  <c r="AO674"/>
  <c r="AP674"/>
  <c r="AQ674"/>
  <c r="AR674"/>
  <c r="AS674"/>
  <c r="AT674"/>
  <c r="AU674"/>
  <c r="H450"/>
  <c r="H470" s="1"/>
  <c r="I450"/>
  <c r="I470" s="1"/>
  <c r="I475" s="1"/>
  <c r="J450"/>
  <c r="J470" s="1"/>
  <c r="K450"/>
  <c r="K470" s="1"/>
  <c r="K475" s="1"/>
  <c r="L450"/>
  <c r="N450"/>
  <c r="N470" s="1"/>
  <c r="O450"/>
  <c r="O470" s="1"/>
  <c r="P450"/>
  <c r="P470" s="1"/>
  <c r="Q450"/>
  <c r="Q470" s="1"/>
  <c r="R450"/>
  <c r="R470" s="1"/>
  <c r="S450"/>
  <c r="S470" s="1"/>
  <c r="S475" s="1"/>
  <c r="T450"/>
  <c r="T470" s="1"/>
  <c r="U450"/>
  <c r="U470" s="1"/>
  <c r="V450"/>
  <c r="V470" s="1"/>
  <c r="W450"/>
  <c r="W470" s="1"/>
  <c r="W475" s="1"/>
  <c r="X450"/>
  <c r="X470" s="1"/>
  <c r="X475" s="1"/>
  <c r="Y450"/>
  <c r="Y470" s="1"/>
  <c r="Y475" s="1"/>
  <c r="Z450"/>
  <c r="Z470" s="1"/>
  <c r="AA450"/>
  <c r="AA470" s="1"/>
  <c r="AA475" s="1"/>
  <c r="AB450"/>
  <c r="AB470" s="1"/>
  <c r="AC450"/>
  <c r="AC470" s="1"/>
  <c r="AC475" s="1"/>
  <c r="AD450"/>
  <c r="AD470" s="1"/>
  <c r="AE450"/>
  <c r="AE470" s="1"/>
  <c r="AE475" s="1"/>
  <c r="AF450"/>
  <c r="AF470" s="1"/>
  <c r="AG450"/>
  <c r="AG470" s="1"/>
  <c r="AG475" s="1"/>
  <c r="AH450"/>
  <c r="AH470" s="1"/>
  <c r="AI450"/>
  <c r="AI470" s="1"/>
  <c r="AI475" s="1"/>
  <c r="AJ450"/>
  <c r="AJ470" s="1"/>
  <c r="AK450"/>
  <c r="AK470" s="1"/>
  <c r="AK475" s="1"/>
  <c r="AL450"/>
  <c r="AL470" s="1"/>
  <c r="AM450"/>
  <c r="AM470" s="1"/>
  <c r="AM475" s="1"/>
  <c r="AN450"/>
  <c r="AN470" s="1"/>
  <c r="AN475" s="1"/>
  <c r="AO450"/>
  <c r="AO470" s="1"/>
  <c r="AO475" s="1"/>
  <c r="AP450"/>
  <c r="AP470" s="1"/>
  <c r="AQ450"/>
  <c r="AQ470" s="1"/>
  <c r="AQ475" s="1"/>
  <c r="AR450"/>
  <c r="AR470" s="1"/>
  <c r="AS450"/>
  <c r="AS470" s="1"/>
  <c r="AT450"/>
  <c r="AT470" s="1"/>
  <c r="AU450"/>
  <c r="AU470" s="1"/>
  <c r="AU475" s="1"/>
  <c r="H451"/>
  <c r="H471" s="1"/>
  <c r="H476" s="1"/>
  <c r="I451"/>
  <c r="I471" s="1"/>
  <c r="I476" s="1"/>
  <c r="J451"/>
  <c r="J471" s="1"/>
  <c r="J476" s="1"/>
  <c r="K451"/>
  <c r="K471" s="1"/>
  <c r="K476" s="1"/>
  <c r="L451"/>
  <c r="L471" s="1"/>
  <c r="L476" s="1"/>
  <c r="M451"/>
  <c r="M471" s="1"/>
  <c r="M476" s="1"/>
  <c r="O451"/>
  <c r="O471" s="1"/>
  <c r="O476" s="1"/>
  <c r="P451"/>
  <c r="P471" s="1"/>
  <c r="P476" s="1"/>
  <c r="Q451"/>
  <c r="Q471" s="1"/>
  <c r="Q476" s="1"/>
  <c r="R451"/>
  <c r="R471" s="1"/>
  <c r="R476" s="1"/>
  <c r="S451"/>
  <c r="S471" s="1"/>
  <c r="S476" s="1"/>
  <c r="T451"/>
  <c r="T471" s="1"/>
  <c r="T476" s="1"/>
  <c r="U451"/>
  <c r="U471" s="1"/>
  <c r="U476" s="1"/>
  <c r="V451"/>
  <c r="V471" s="1"/>
  <c r="V476" s="1"/>
  <c r="W451"/>
  <c r="W471" s="1"/>
  <c r="X451"/>
  <c r="X471" s="1"/>
  <c r="Y451"/>
  <c r="Y471" s="1"/>
  <c r="Z451"/>
  <c r="Z471" s="1"/>
  <c r="Z476" s="1"/>
  <c r="AA451"/>
  <c r="AA471" s="1"/>
  <c r="AA476" s="1"/>
  <c r="AB451"/>
  <c r="AB471" s="1"/>
  <c r="AB476" s="1"/>
  <c r="AC451"/>
  <c r="AC471" s="1"/>
  <c r="AC476" s="1"/>
  <c r="AD451"/>
  <c r="AD471" s="1"/>
  <c r="AD476" s="1"/>
  <c r="AE451"/>
  <c r="AE471" s="1"/>
  <c r="AE476" s="1"/>
  <c r="AF451"/>
  <c r="AF471" s="1"/>
  <c r="AF476" s="1"/>
  <c r="AG451"/>
  <c r="AG471" s="1"/>
  <c r="AG476" s="1"/>
  <c r="AH451"/>
  <c r="AH471" s="1"/>
  <c r="AH476" s="1"/>
  <c r="AI451"/>
  <c r="AI471" s="1"/>
  <c r="AI476" s="1"/>
  <c r="AJ451"/>
  <c r="AJ471" s="1"/>
  <c r="AJ476" s="1"/>
  <c r="AK451"/>
  <c r="AK471" s="1"/>
  <c r="AK476" s="1"/>
  <c r="AL451"/>
  <c r="AL471" s="1"/>
  <c r="AL476" s="1"/>
  <c r="AM451"/>
  <c r="AM471" s="1"/>
  <c r="AM476" s="1"/>
  <c r="AN451"/>
  <c r="AN471" s="1"/>
  <c r="AO451"/>
  <c r="AO471" s="1"/>
  <c r="AO476" s="1"/>
  <c r="AP451"/>
  <c r="AP471" s="1"/>
  <c r="AP476" s="1"/>
  <c r="AQ451"/>
  <c r="AQ471" s="1"/>
  <c r="AQ476" s="1"/>
  <c r="AR451"/>
  <c r="AR471" s="1"/>
  <c r="AR476" s="1"/>
  <c r="AS451"/>
  <c r="AS471" s="1"/>
  <c r="AS476" s="1"/>
  <c r="AT451"/>
  <c r="AT471" s="1"/>
  <c r="AT476" s="1"/>
  <c r="AU451"/>
  <c r="AU471" s="1"/>
  <c r="AU476" s="1"/>
  <c r="H452"/>
  <c r="H472" s="1"/>
  <c r="H477" s="1"/>
  <c r="I452"/>
  <c r="I472" s="1"/>
  <c r="I477" s="1"/>
  <c r="J452"/>
  <c r="J472" s="1"/>
  <c r="J477" s="1"/>
  <c r="K452"/>
  <c r="K472" s="1"/>
  <c r="K477" s="1"/>
  <c r="L452"/>
  <c r="L472" s="1"/>
  <c r="L477" s="1"/>
  <c r="M452"/>
  <c r="M472" s="1"/>
  <c r="M477" s="1"/>
  <c r="N452"/>
  <c r="N472" s="1"/>
  <c r="N477" s="1"/>
  <c r="O452"/>
  <c r="O472" s="1"/>
  <c r="O477" s="1"/>
  <c r="P452"/>
  <c r="P472" s="1"/>
  <c r="P477" s="1"/>
  <c r="Q452"/>
  <c r="Q472" s="1"/>
  <c r="Q477" s="1"/>
  <c r="R452"/>
  <c r="R472" s="1"/>
  <c r="R477" s="1"/>
  <c r="S452"/>
  <c r="S472" s="1"/>
  <c r="S477" s="1"/>
  <c r="T452"/>
  <c r="T472" s="1"/>
  <c r="T477" s="1"/>
  <c r="U452"/>
  <c r="U472" s="1"/>
  <c r="U477" s="1"/>
  <c r="V452"/>
  <c r="V472" s="1"/>
  <c r="V477" s="1"/>
  <c r="W452"/>
  <c r="W472" s="1"/>
  <c r="W477" s="1"/>
  <c r="X452"/>
  <c r="X472" s="1"/>
  <c r="X477" s="1"/>
  <c r="Y452"/>
  <c r="Y472" s="1"/>
  <c r="Y477" s="1"/>
  <c r="Z452"/>
  <c r="Z472" s="1"/>
  <c r="Z477" s="1"/>
  <c r="AA452"/>
  <c r="AA472" s="1"/>
  <c r="AA477" s="1"/>
  <c r="AB452"/>
  <c r="AB472" s="1"/>
  <c r="AB477" s="1"/>
  <c r="AC452"/>
  <c r="AC472" s="1"/>
  <c r="AC477" s="1"/>
  <c r="AD452"/>
  <c r="AD472" s="1"/>
  <c r="AD477" s="1"/>
  <c r="AE452"/>
  <c r="AE472" s="1"/>
  <c r="AE477" s="1"/>
  <c r="AF452"/>
  <c r="AF472" s="1"/>
  <c r="AF477" s="1"/>
  <c r="AG452"/>
  <c r="AG472" s="1"/>
  <c r="AG477" s="1"/>
  <c r="AH452"/>
  <c r="AH472" s="1"/>
  <c r="AH477" s="1"/>
  <c r="AI452"/>
  <c r="AI472" s="1"/>
  <c r="AI477" s="1"/>
  <c r="AJ452"/>
  <c r="AJ472" s="1"/>
  <c r="AJ477" s="1"/>
  <c r="AK452"/>
  <c r="AK472" s="1"/>
  <c r="AK477" s="1"/>
  <c r="AL452"/>
  <c r="AL472" s="1"/>
  <c r="AL477" s="1"/>
  <c r="AM452"/>
  <c r="AM472" s="1"/>
  <c r="AM477" s="1"/>
  <c r="AN452"/>
  <c r="AN472" s="1"/>
  <c r="AN477" s="1"/>
  <c r="AO452"/>
  <c r="AO472" s="1"/>
  <c r="AO477" s="1"/>
  <c r="AP452"/>
  <c r="AP472" s="1"/>
  <c r="AP477" s="1"/>
  <c r="AQ452"/>
  <c r="AQ472" s="1"/>
  <c r="AQ477" s="1"/>
  <c r="AR452"/>
  <c r="AR472" s="1"/>
  <c r="AR477" s="1"/>
  <c r="AS452"/>
  <c r="AS472" s="1"/>
  <c r="AS477" s="1"/>
  <c r="AT452"/>
  <c r="AT472" s="1"/>
  <c r="AT477" s="1"/>
  <c r="AU452"/>
  <c r="AU472" s="1"/>
  <c r="AU477" s="1"/>
  <c r="AR449"/>
  <c r="AR469" s="1"/>
  <c r="AR474" s="1"/>
  <c r="AS449"/>
  <c r="AS469" s="1"/>
  <c r="AS474" s="1"/>
  <c r="AT449"/>
  <c r="AU449"/>
  <c r="I449"/>
  <c r="J449"/>
  <c r="J469" s="1"/>
  <c r="J474" s="1"/>
  <c r="K449"/>
  <c r="L449"/>
  <c r="L469" s="1"/>
  <c r="L474" s="1"/>
  <c r="M449"/>
  <c r="M469" s="1"/>
  <c r="N449"/>
  <c r="N469" s="1"/>
  <c r="N474" s="1"/>
  <c r="O449"/>
  <c r="P449"/>
  <c r="P469" s="1"/>
  <c r="P474" s="1"/>
  <c r="Q449"/>
  <c r="Q469" s="1"/>
  <c r="Q474" s="1"/>
  <c r="R449"/>
  <c r="R469" s="1"/>
  <c r="R474" s="1"/>
  <c r="S449"/>
  <c r="T449"/>
  <c r="T469" s="1"/>
  <c r="T474" s="1"/>
  <c r="U449"/>
  <c r="U469" s="1"/>
  <c r="U474" s="1"/>
  <c r="V449"/>
  <c r="V469" s="1"/>
  <c r="V474" s="1"/>
  <c r="W449"/>
  <c r="W469" s="1"/>
  <c r="W474" s="1"/>
  <c r="X449"/>
  <c r="X469" s="1"/>
  <c r="X474" s="1"/>
  <c r="Y449"/>
  <c r="Y469" s="1"/>
  <c r="Y474" s="1"/>
  <c r="Z449"/>
  <c r="Z469" s="1"/>
  <c r="Z474" s="1"/>
  <c r="AA449"/>
  <c r="AB449"/>
  <c r="AB469" s="1"/>
  <c r="AB474" s="1"/>
  <c r="AC449"/>
  <c r="AD449"/>
  <c r="AD469" s="1"/>
  <c r="AD474" s="1"/>
  <c r="AE449"/>
  <c r="AF449"/>
  <c r="AF469" s="1"/>
  <c r="AF474" s="1"/>
  <c r="AG449"/>
  <c r="AG469" s="1"/>
  <c r="AH449"/>
  <c r="AH469" s="1"/>
  <c r="AH474" s="1"/>
  <c r="AI449"/>
  <c r="AI469" s="1"/>
  <c r="AJ449"/>
  <c r="AJ469" s="1"/>
  <c r="AJ474" s="1"/>
  <c r="AK449"/>
  <c r="AL449"/>
  <c r="AL469" s="1"/>
  <c r="AL474" s="1"/>
  <c r="AM449"/>
  <c r="AM469" s="1"/>
  <c r="AN449"/>
  <c r="AN469" s="1"/>
  <c r="AN474" s="1"/>
  <c r="AO449"/>
  <c r="AP449"/>
  <c r="AP469" s="1"/>
  <c r="AP474" s="1"/>
  <c r="AQ449"/>
  <c r="AQ469" s="1"/>
  <c r="H449"/>
  <c r="H469" s="1"/>
  <c r="H474" s="1"/>
  <c r="E466"/>
  <c r="K360"/>
  <c r="H172"/>
  <c r="AU137"/>
  <c r="AT137"/>
  <c r="AS137"/>
  <c r="AR137"/>
  <c r="AQ137"/>
  <c r="AP137"/>
  <c r="AO137"/>
  <c r="AN137"/>
  <c r="AM137"/>
  <c r="AL137"/>
  <c r="AK137"/>
  <c r="AJ137"/>
  <c r="AI137"/>
  <c r="AH137"/>
  <c r="AG137"/>
  <c r="AF137"/>
  <c r="AE137"/>
  <c r="AD137"/>
  <c r="AC137"/>
  <c r="AB137"/>
  <c r="AA137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AU132"/>
  <c r="AT132"/>
  <c r="AS132"/>
  <c r="AR132"/>
  <c r="AQ132"/>
  <c r="AP132"/>
  <c r="AO132"/>
  <c r="AN132"/>
  <c r="AM132"/>
  <c r="AL132"/>
  <c r="AK132"/>
  <c r="AJ132"/>
  <c r="AI132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I132"/>
  <c r="H132"/>
  <c r="AU127"/>
  <c r="AT127"/>
  <c r="AS127"/>
  <c r="AR127"/>
  <c r="AQ127"/>
  <c r="AP127"/>
  <c r="AO127"/>
  <c r="AN127"/>
  <c r="AM127"/>
  <c r="AL127"/>
  <c r="AK127"/>
  <c r="AJ127"/>
  <c r="AI127"/>
  <c r="AH127"/>
  <c r="AG127"/>
  <c r="AF127"/>
  <c r="AE127"/>
  <c r="AD127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I122"/>
  <c r="J122"/>
  <c r="K122"/>
  <c r="L122"/>
  <c r="M122"/>
  <c r="N122"/>
  <c r="O122"/>
  <c r="P122"/>
  <c r="Q122"/>
  <c r="R122"/>
  <c r="S122"/>
  <c r="T122"/>
  <c r="U122"/>
  <c r="V122"/>
  <c r="W122"/>
  <c r="X122"/>
  <c r="Y122"/>
  <c r="Z122"/>
  <c r="AA122"/>
  <c r="AB122"/>
  <c r="AC122"/>
  <c r="AD122"/>
  <c r="AE122"/>
  <c r="AF122"/>
  <c r="AG122"/>
  <c r="AH122"/>
  <c r="AI122"/>
  <c r="AJ122"/>
  <c r="AK122"/>
  <c r="AL122"/>
  <c r="AM122"/>
  <c r="AN122"/>
  <c r="AO122"/>
  <c r="AP122"/>
  <c r="AQ122"/>
  <c r="AR122"/>
  <c r="AS122"/>
  <c r="AT122"/>
  <c r="AU122"/>
  <c r="H122"/>
  <c r="H117"/>
  <c r="AB748"/>
  <c r="V748"/>
  <c r="N748"/>
  <c r="AU520"/>
  <c r="AT520"/>
  <c r="AS520"/>
  <c r="AR520"/>
  <c r="AQ520"/>
  <c r="AP520"/>
  <c r="AO520"/>
  <c r="AN520"/>
  <c r="AM520"/>
  <c r="AL520"/>
  <c r="AK520"/>
  <c r="AJ520"/>
  <c r="AI520"/>
  <c r="AH520"/>
  <c r="AG520"/>
  <c r="AF520"/>
  <c r="AE520"/>
  <c r="AD520"/>
  <c r="AC520"/>
  <c r="AB520"/>
  <c r="AA520"/>
  <c r="Z520"/>
  <c r="Y520"/>
  <c r="X520"/>
  <c r="W520"/>
  <c r="V520"/>
  <c r="U520"/>
  <c r="T520"/>
  <c r="S520"/>
  <c r="R520"/>
  <c r="Q520"/>
  <c r="P520"/>
  <c r="O520"/>
  <c r="N520"/>
  <c r="M520"/>
  <c r="L520"/>
  <c r="K520"/>
  <c r="J520"/>
  <c r="I520"/>
  <c r="H520"/>
  <c r="AU515"/>
  <c r="AT515"/>
  <c r="AS515"/>
  <c r="AR515"/>
  <c r="AQ515"/>
  <c r="AP515"/>
  <c r="AO515"/>
  <c r="AN515"/>
  <c r="AM515"/>
  <c r="AL515"/>
  <c r="AK515"/>
  <c r="AJ515"/>
  <c r="AI515"/>
  <c r="AH515"/>
  <c r="AG515"/>
  <c r="AF515"/>
  <c r="AE515"/>
  <c r="AD515"/>
  <c r="AC515"/>
  <c r="AB515"/>
  <c r="AA515"/>
  <c r="Z515"/>
  <c r="Y515"/>
  <c r="X515"/>
  <c r="W515"/>
  <c r="V515"/>
  <c r="U515"/>
  <c r="T515"/>
  <c r="S515"/>
  <c r="R515"/>
  <c r="Q515"/>
  <c r="P515"/>
  <c r="O515"/>
  <c r="N515"/>
  <c r="M515"/>
  <c r="L515"/>
  <c r="K515"/>
  <c r="J515"/>
  <c r="I515"/>
  <c r="AU510"/>
  <c r="AT510"/>
  <c r="AS510"/>
  <c r="AR510"/>
  <c r="AQ510"/>
  <c r="AP510"/>
  <c r="AO510"/>
  <c r="AN510"/>
  <c r="AM510"/>
  <c r="AL510"/>
  <c r="AK510"/>
  <c r="AJ510"/>
  <c r="AI510"/>
  <c r="AH510"/>
  <c r="AG510"/>
  <c r="AF510"/>
  <c r="AE510"/>
  <c r="AD510"/>
  <c r="AC510"/>
  <c r="AB510"/>
  <c r="AA510"/>
  <c r="Z510"/>
  <c r="Y510"/>
  <c r="X510"/>
  <c r="W510"/>
  <c r="V510"/>
  <c r="U510"/>
  <c r="T510"/>
  <c r="S510"/>
  <c r="R510"/>
  <c r="Q510"/>
  <c r="P510"/>
  <c r="O510"/>
  <c r="N510"/>
  <c r="M510"/>
  <c r="L510"/>
  <c r="K510"/>
  <c r="J510"/>
  <c r="I510"/>
  <c r="H510"/>
  <c r="AU505"/>
  <c r="AT505"/>
  <c r="AS505"/>
  <c r="AR505"/>
  <c r="AQ505"/>
  <c r="AP505"/>
  <c r="AO505"/>
  <c r="AN505"/>
  <c r="AM505"/>
  <c r="AL505"/>
  <c r="AK505"/>
  <c r="AJ505"/>
  <c r="AI505"/>
  <c r="AH505"/>
  <c r="AG505"/>
  <c r="AF505"/>
  <c r="AE505"/>
  <c r="AD505"/>
  <c r="AC505"/>
  <c r="AB505"/>
  <c r="AA505"/>
  <c r="Z505"/>
  <c r="Y505"/>
  <c r="X505"/>
  <c r="W505"/>
  <c r="V505"/>
  <c r="U505"/>
  <c r="T505"/>
  <c r="S505"/>
  <c r="R505"/>
  <c r="Q505"/>
  <c r="P505"/>
  <c r="O505"/>
  <c r="N505"/>
  <c r="L505"/>
  <c r="K505"/>
  <c r="J505"/>
  <c r="I505"/>
  <c r="H505"/>
  <c r="AU499"/>
  <c r="AT499"/>
  <c r="AS499"/>
  <c r="AR499"/>
  <c r="AQ499"/>
  <c r="AP499"/>
  <c r="AO499"/>
  <c r="AN499"/>
  <c r="AM499"/>
  <c r="AL499"/>
  <c r="AK499"/>
  <c r="AJ499"/>
  <c r="AI499"/>
  <c r="AH499"/>
  <c r="AG499"/>
  <c r="AF499"/>
  <c r="AE499"/>
  <c r="AD499"/>
  <c r="AC499"/>
  <c r="AB499"/>
  <c r="AA499"/>
  <c r="Z499"/>
  <c r="Y499"/>
  <c r="X499"/>
  <c r="W499"/>
  <c r="V499"/>
  <c r="U499"/>
  <c r="T499"/>
  <c r="S499"/>
  <c r="R499"/>
  <c r="Q499"/>
  <c r="P499"/>
  <c r="O499"/>
  <c r="N499"/>
  <c r="M499"/>
  <c r="L499"/>
  <c r="K499"/>
  <c r="J499"/>
  <c r="I499"/>
  <c r="H499"/>
  <c r="AU494"/>
  <c r="AT494"/>
  <c r="AS494"/>
  <c r="AR494"/>
  <c r="AQ494"/>
  <c r="AP494"/>
  <c r="AO494"/>
  <c r="AN494"/>
  <c r="AM494"/>
  <c r="AL494"/>
  <c r="AK494"/>
  <c r="AJ494"/>
  <c r="AI494"/>
  <c r="AH494"/>
  <c r="AG494"/>
  <c r="AF494"/>
  <c r="AE494"/>
  <c r="AD494"/>
  <c r="AC494"/>
  <c r="AB494"/>
  <c r="AA494"/>
  <c r="Z494"/>
  <c r="Y494"/>
  <c r="X494"/>
  <c r="W494"/>
  <c r="V494"/>
  <c r="U494"/>
  <c r="T494"/>
  <c r="S494"/>
  <c r="R494"/>
  <c r="Q494"/>
  <c r="P494"/>
  <c r="O494"/>
  <c r="N494"/>
  <c r="M494"/>
  <c r="L494"/>
  <c r="K494"/>
  <c r="J494"/>
  <c r="I494"/>
  <c r="AU489"/>
  <c r="AT489"/>
  <c r="AS489"/>
  <c r="AR489"/>
  <c r="AQ489"/>
  <c r="AP489"/>
  <c r="AO489"/>
  <c r="AN489"/>
  <c r="AM489"/>
  <c r="AL489"/>
  <c r="AK489"/>
  <c r="AJ489"/>
  <c r="AI489"/>
  <c r="AH489"/>
  <c r="AG489"/>
  <c r="AF489"/>
  <c r="AE489"/>
  <c r="AD489"/>
  <c r="AC489"/>
  <c r="AB489"/>
  <c r="AA489"/>
  <c r="Z489"/>
  <c r="Y489"/>
  <c r="X489"/>
  <c r="W489"/>
  <c r="V489"/>
  <c r="U489"/>
  <c r="T489"/>
  <c r="S489"/>
  <c r="R489"/>
  <c r="Q489"/>
  <c r="P489"/>
  <c r="O489"/>
  <c r="N489"/>
  <c r="M489"/>
  <c r="L489"/>
  <c r="K489"/>
  <c r="J489"/>
  <c r="I489"/>
  <c r="H489"/>
  <c r="AU484"/>
  <c r="AT484"/>
  <c r="AS484"/>
  <c r="AR484"/>
  <c r="AQ484"/>
  <c r="AP484"/>
  <c r="AO484"/>
  <c r="AN484"/>
  <c r="AM484"/>
  <c r="AL484"/>
  <c r="AK484"/>
  <c r="AJ484"/>
  <c r="AI484"/>
  <c r="AH484"/>
  <c r="AG484"/>
  <c r="AF484"/>
  <c r="AE484"/>
  <c r="AD484"/>
  <c r="AC484"/>
  <c r="AB484"/>
  <c r="AA484"/>
  <c r="Z484"/>
  <c r="Y484"/>
  <c r="X484"/>
  <c r="W484"/>
  <c r="V484"/>
  <c r="U484"/>
  <c r="T484"/>
  <c r="S484"/>
  <c r="R484"/>
  <c r="Q484"/>
  <c r="P484"/>
  <c r="O484"/>
  <c r="N484"/>
  <c r="M484"/>
  <c r="L484"/>
  <c r="K484"/>
  <c r="J484"/>
  <c r="I484"/>
  <c r="H484"/>
  <c r="AU463"/>
  <c r="AT463"/>
  <c r="AS463"/>
  <c r="AR463"/>
  <c r="AQ463"/>
  <c r="AP463"/>
  <c r="AO463"/>
  <c r="AN463"/>
  <c r="AM463"/>
  <c r="AL463"/>
  <c r="AK463"/>
  <c r="AJ463"/>
  <c r="AI463"/>
  <c r="AH463"/>
  <c r="AG463"/>
  <c r="AF463"/>
  <c r="AE463"/>
  <c r="AD463"/>
  <c r="AC463"/>
  <c r="AB463"/>
  <c r="AA463"/>
  <c r="Z463"/>
  <c r="Y463"/>
  <c r="X463"/>
  <c r="W463"/>
  <c r="V463"/>
  <c r="U463"/>
  <c r="T463"/>
  <c r="S463"/>
  <c r="R463"/>
  <c r="Q463"/>
  <c r="P463"/>
  <c r="O463"/>
  <c r="N463"/>
  <c r="M463"/>
  <c r="L463"/>
  <c r="K463"/>
  <c r="J463"/>
  <c r="I463"/>
  <c r="H463"/>
  <c r="AU458"/>
  <c r="AT458"/>
  <c r="AS458"/>
  <c r="AR458"/>
  <c r="AQ458"/>
  <c r="AP458"/>
  <c r="AO458"/>
  <c r="AN458"/>
  <c r="AM458"/>
  <c r="AL458"/>
  <c r="AK458"/>
  <c r="AJ458"/>
  <c r="AI458"/>
  <c r="AH458"/>
  <c r="AG458"/>
  <c r="AF458"/>
  <c r="AE458"/>
  <c r="AD458"/>
  <c r="AC458"/>
  <c r="AB458"/>
  <c r="AA458"/>
  <c r="Z458"/>
  <c r="Y458"/>
  <c r="X458"/>
  <c r="W458"/>
  <c r="V458"/>
  <c r="U458"/>
  <c r="T458"/>
  <c r="S458"/>
  <c r="R458"/>
  <c r="Q458"/>
  <c r="P458"/>
  <c r="O458"/>
  <c r="N458"/>
  <c r="M458"/>
  <c r="L458"/>
  <c r="K458"/>
  <c r="J458"/>
  <c r="I458"/>
  <c r="H458"/>
  <c r="E460"/>
  <c r="F460"/>
  <c r="E461"/>
  <c r="F461"/>
  <c r="E462"/>
  <c r="F462"/>
  <c r="E464"/>
  <c r="F464"/>
  <c r="E465"/>
  <c r="F465"/>
  <c r="F466"/>
  <c r="E467"/>
  <c r="F467"/>
  <c r="E478"/>
  <c r="F478"/>
  <c r="E479"/>
  <c r="F479"/>
  <c r="E480"/>
  <c r="F480"/>
  <c r="E481"/>
  <c r="F481"/>
  <c r="E482"/>
  <c r="F482"/>
  <c r="E459"/>
  <c r="F459"/>
  <c r="E454"/>
  <c r="F454"/>
  <c r="E455"/>
  <c r="F455"/>
  <c r="E456"/>
  <c r="F456"/>
  <c r="E457"/>
  <c r="F457"/>
  <c r="AU453"/>
  <c r="AT453"/>
  <c r="AS453"/>
  <c r="AR453"/>
  <c r="AQ453"/>
  <c r="AP453"/>
  <c r="AO453"/>
  <c r="AN453"/>
  <c r="AM453"/>
  <c r="AL453"/>
  <c r="AK453"/>
  <c r="AJ453"/>
  <c r="AI453"/>
  <c r="AH453"/>
  <c r="AG453"/>
  <c r="AF453"/>
  <c r="AE453"/>
  <c r="AD453"/>
  <c r="AC453"/>
  <c r="AB453"/>
  <c r="AA453"/>
  <c r="Z453"/>
  <c r="Y453"/>
  <c r="X453"/>
  <c r="W453"/>
  <c r="V453"/>
  <c r="U453"/>
  <c r="T453"/>
  <c r="S453"/>
  <c r="R453"/>
  <c r="Q453"/>
  <c r="P453"/>
  <c r="O453"/>
  <c r="N453"/>
  <c r="L453"/>
  <c r="K453"/>
  <c r="J453"/>
  <c r="I453"/>
  <c r="H453"/>
  <c r="AU242"/>
  <c r="AT242"/>
  <c r="AS242"/>
  <c r="AR242"/>
  <c r="AQ242"/>
  <c r="AP242"/>
  <c r="AO242"/>
  <c r="AN242"/>
  <c r="AM242"/>
  <c r="AL242"/>
  <c r="AK242"/>
  <c r="AJ242"/>
  <c r="AI242"/>
  <c r="AH242"/>
  <c r="AG242"/>
  <c r="AF242"/>
  <c r="AE242"/>
  <c r="AD242"/>
  <c r="AC242"/>
  <c r="AB242"/>
  <c r="AA242"/>
  <c r="Z242"/>
  <c r="Y242"/>
  <c r="X242"/>
  <c r="W242"/>
  <c r="V242"/>
  <c r="U242"/>
  <c r="T242"/>
  <c r="S242"/>
  <c r="R242"/>
  <c r="Q242"/>
  <c r="P242"/>
  <c r="O242"/>
  <c r="N242"/>
  <c r="M242"/>
  <c r="L242"/>
  <c r="K242"/>
  <c r="J242"/>
  <c r="I242"/>
  <c r="H242"/>
  <c r="AU237"/>
  <c r="AT237"/>
  <c r="AS237"/>
  <c r="AR237"/>
  <c r="AQ237"/>
  <c r="AP237"/>
  <c r="AO237"/>
  <c r="AN237"/>
  <c r="AM237"/>
  <c r="AL237"/>
  <c r="AK237"/>
  <c r="AJ237"/>
  <c r="AI237"/>
  <c r="AH237"/>
  <c r="AG237"/>
  <c r="AF237"/>
  <c r="AE237"/>
  <c r="AD237"/>
  <c r="AC237"/>
  <c r="AB237"/>
  <c r="AA237"/>
  <c r="Z237"/>
  <c r="Y237"/>
  <c r="X237"/>
  <c r="W237"/>
  <c r="V237"/>
  <c r="U237"/>
  <c r="T237"/>
  <c r="S237"/>
  <c r="R237"/>
  <c r="Q237"/>
  <c r="P237"/>
  <c r="O237"/>
  <c r="N237"/>
  <c r="M237"/>
  <c r="L237"/>
  <c r="K237"/>
  <c r="J237"/>
  <c r="I237"/>
  <c r="H237"/>
  <c r="AU232"/>
  <c r="AT232"/>
  <c r="AS232"/>
  <c r="AR232"/>
  <c r="AQ232"/>
  <c r="AP232"/>
  <c r="AO232"/>
  <c r="AN232"/>
  <c r="AM232"/>
  <c r="AL232"/>
  <c r="AK232"/>
  <c r="AJ232"/>
  <c r="AI232"/>
  <c r="AH232"/>
  <c r="AG232"/>
  <c r="AF232"/>
  <c r="AE232"/>
  <c r="AD232"/>
  <c r="AC232"/>
  <c r="AB232"/>
  <c r="AA232"/>
  <c r="Z232"/>
  <c r="Y232"/>
  <c r="X232"/>
  <c r="W232"/>
  <c r="V232"/>
  <c r="U232"/>
  <c r="T232"/>
  <c r="S232"/>
  <c r="R232"/>
  <c r="Q232"/>
  <c r="P232"/>
  <c r="O232"/>
  <c r="N232"/>
  <c r="M232"/>
  <c r="L232"/>
  <c r="K232"/>
  <c r="J232"/>
  <c r="I232"/>
  <c r="H232"/>
  <c r="AU227"/>
  <c r="AT227"/>
  <c r="AS227"/>
  <c r="AR227"/>
  <c r="AQ227"/>
  <c r="AP227"/>
  <c r="AO227"/>
  <c r="AN227"/>
  <c r="AM227"/>
  <c r="AL227"/>
  <c r="AK227"/>
  <c r="AJ227"/>
  <c r="AI227"/>
  <c r="AH227"/>
  <c r="AG227"/>
  <c r="AF227"/>
  <c r="AE227"/>
  <c r="AD227"/>
  <c r="AC227"/>
  <c r="AB227"/>
  <c r="AA227"/>
  <c r="Z227"/>
  <c r="Y227"/>
  <c r="X227"/>
  <c r="W227"/>
  <c r="V227"/>
  <c r="U227"/>
  <c r="T227"/>
  <c r="S227"/>
  <c r="R227"/>
  <c r="Q227"/>
  <c r="P227"/>
  <c r="O227"/>
  <c r="N227"/>
  <c r="M227"/>
  <c r="L227"/>
  <c r="K227"/>
  <c r="J227"/>
  <c r="I227"/>
  <c r="H227"/>
  <c r="AU222"/>
  <c r="AT222"/>
  <c r="AS222"/>
  <c r="AR222"/>
  <c r="AQ222"/>
  <c r="AP222"/>
  <c r="AO222"/>
  <c r="AN222"/>
  <c r="AM222"/>
  <c r="AL222"/>
  <c r="AK222"/>
  <c r="AJ222"/>
  <c r="AI222"/>
  <c r="AH222"/>
  <c r="AG222"/>
  <c r="AF222"/>
  <c r="AE222"/>
  <c r="AD222"/>
  <c r="AC222"/>
  <c r="AB222"/>
  <c r="AA222"/>
  <c r="Z222"/>
  <c r="Y222"/>
  <c r="X222"/>
  <c r="W222"/>
  <c r="V222"/>
  <c r="U222"/>
  <c r="T222"/>
  <c r="S222"/>
  <c r="R222"/>
  <c r="Q222"/>
  <c r="P222"/>
  <c r="O222"/>
  <c r="N222"/>
  <c r="M222"/>
  <c r="L222"/>
  <c r="K222"/>
  <c r="J222"/>
  <c r="I222"/>
  <c r="H222"/>
  <c r="AU217"/>
  <c r="AT217"/>
  <c r="AS217"/>
  <c r="AR217"/>
  <c r="AQ217"/>
  <c r="AP217"/>
  <c r="AO217"/>
  <c r="AN217"/>
  <c r="AM217"/>
  <c r="AL217"/>
  <c r="AK217"/>
  <c r="AJ217"/>
  <c r="AI217"/>
  <c r="AH217"/>
  <c r="AG217"/>
  <c r="AF217"/>
  <c r="AE217"/>
  <c r="AD217"/>
  <c r="AC217"/>
  <c r="AB217"/>
  <c r="AA217"/>
  <c r="Z217"/>
  <c r="Y217"/>
  <c r="X217"/>
  <c r="W217"/>
  <c r="V217"/>
  <c r="U217"/>
  <c r="T217"/>
  <c r="S217"/>
  <c r="R217"/>
  <c r="Q217"/>
  <c r="P217"/>
  <c r="O217"/>
  <c r="N217"/>
  <c r="M217"/>
  <c r="L217"/>
  <c r="K217"/>
  <c r="J217"/>
  <c r="I217"/>
  <c r="H217"/>
  <c r="AU212"/>
  <c r="AT212"/>
  <c r="AS212"/>
  <c r="AR212"/>
  <c r="AQ212"/>
  <c r="AP212"/>
  <c r="AO212"/>
  <c r="AN212"/>
  <c r="AM212"/>
  <c r="AL212"/>
  <c r="AK212"/>
  <c r="AJ212"/>
  <c r="AI212"/>
  <c r="AH212"/>
  <c r="AG212"/>
  <c r="AF212"/>
  <c r="AE212"/>
  <c r="AD212"/>
  <c r="AC212"/>
  <c r="AB212"/>
  <c r="AA212"/>
  <c r="Z212"/>
  <c r="Y212"/>
  <c r="X212"/>
  <c r="W212"/>
  <c r="V212"/>
  <c r="U212"/>
  <c r="T212"/>
  <c r="S212"/>
  <c r="R212"/>
  <c r="Q212"/>
  <c r="P212"/>
  <c r="O212"/>
  <c r="N212"/>
  <c r="M212"/>
  <c r="L212"/>
  <c r="K212"/>
  <c r="J212"/>
  <c r="I212"/>
  <c r="H212"/>
  <c r="AU207"/>
  <c r="AT207"/>
  <c r="AS207"/>
  <c r="AR207"/>
  <c r="AQ207"/>
  <c r="AP207"/>
  <c r="AO207"/>
  <c r="AN207"/>
  <c r="AM207"/>
  <c r="AL207"/>
  <c r="AK207"/>
  <c r="AJ207"/>
  <c r="AI207"/>
  <c r="AH207"/>
  <c r="AG207"/>
  <c r="AF207"/>
  <c r="AE207"/>
  <c r="AD207"/>
  <c r="AC207"/>
  <c r="AB207"/>
  <c r="AA207"/>
  <c r="Z207"/>
  <c r="Y207"/>
  <c r="X207"/>
  <c r="W207"/>
  <c r="V207"/>
  <c r="U207"/>
  <c r="T207"/>
  <c r="S207"/>
  <c r="R207"/>
  <c r="Q207"/>
  <c r="P207"/>
  <c r="O207"/>
  <c r="N207"/>
  <c r="M207"/>
  <c r="L207"/>
  <c r="K207"/>
  <c r="J207"/>
  <c r="I207"/>
  <c r="H207"/>
  <c r="AU202"/>
  <c r="AT202"/>
  <c r="AS202"/>
  <c r="AR202"/>
  <c r="AQ202"/>
  <c r="AP202"/>
  <c r="AO202"/>
  <c r="AN202"/>
  <c r="AM202"/>
  <c r="AL202"/>
  <c r="AK202"/>
  <c r="AJ202"/>
  <c r="AI202"/>
  <c r="AH202"/>
  <c r="AG202"/>
  <c r="AF202"/>
  <c r="AE202"/>
  <c r="AD202"/>
  <c r="AC202"/>
  <c r="AB202"/>
  <c r="AA202"/>
  <c r="Z202"/>
  <c r="Y202"/>
  <c r="X202"/>
  <c r="W202"/>
  <c r="V202"/>
  <c r="U202"/>
  <c r="T202"/>
  <c r="S202"/>
  <c r="R202"/>
  <c r="Q202"/>
  <c r="P202"/>
  <c r="O202"/>
  <c r="N202"/>
  <c r="M202"/>
  <c r="L202"/>
  <c r="K202"/>
  <c r="J202"/>
  <c r="I202"/>
  <c r="H202"/>
  <c r="AU197"/>
  <c r="AT197"/>
  <c r="AS197"/>
  <c r="AR197"/>
  <c r="AQ197"/>
  <c r="AP197"/>
  <c r="AO197"/>
  <c r="AN197"/>
  <c r="AM197"/>
  <c r="AL197"/>
  <c r="AK197"/>
  <c r="AJ197"/>
  <c r="AI197"/>
  <c r="AH197"/>
  <c r="AG197"/>
  <c r="AF197"/>
  <c r="AE197"/>
  <c r="AD197"/>
  <c r="AC197"/>
  <c r="AB197"/>
  <c r="AA197"/>
  <c r="Z197"/>
  <c r="Y197"/>
  <c r="X197"/>
  <c r="W197"/>
  <c r="V197"/>
  <c r="U197"/>
  <c r="T197"/>
  <c r="S197"/>
  <c r="R197"/>
  <c r="Q197"/>
  <c r="P197"/>
  <c r="O197"/>
  <c r="N197"/>
  <c r="M197"/>
  <c r="L197"/>
  <c r="K197"/>
  <c r="J197"/>
  <c r="I197"/>
  <c r="H197"/>
  <c r="AU192"/>
  <c r="AT192"/>
  <c r="AS192"/>
  <c r="AR192"/>
  <c r="AQ192"/>
  <c r="AP192"/>
  <c r="AO192"/>
  <c r="AN192"/>
  <c r="AM192"/>
  <c r="AL192"/>
  <c r="AK192"/>
  <c r="AJ192"/>
  <c r="AI192"/>
  <c r="AH192"/>
  <c r="AG192"/>
  <c r="AF192"/>
  <c r="AE192"/>
  <c r="AD192"/>
  <c r="AC192"/>
  <c r="AB192"/>
  <c r="AA192"/>
  <c r="Z192"/>
  <c r="Y192"/>
  <c r="X192"/>
  <c r="W192"/>
  <c r="V192"/>
  <c r="U192"/>
  <c r="T192"/>
  <c r="S192"/>
  <c r="R192"/>
  <c r="Q192"/>
  <c r="P192"/>
  <c r="O192"/>
  <c r="N192"/>
  <c r="M192"/>
  <c r="L192"/>
  <c r="K192"/>
  <c r="J192"/>
  <c r="I192"/>
  <c r="H192"/>
  <c r="AU187"/>
  <c r="AT187"/>
  <c r="AS187"/>
  <c r="AR187"/>
  <c r="AQ187"/>
  <c r="AP187"/>
  <c r="AO187"/>
  <c r="AN187"/>
  <c r="AM187"/>
  <c r="AL187"/>
  <c r="AK187"/>
  <c r="AJ187"/>
  <c r="AI187"/>
  <c r="AH187"/>
  <c r="AG187"/>
  <c r="AF187"/>
  <c r="AE187"/>
  <c r="AD187"/>
  <c r="AC187"/>
  <c r="AB187"/>
  <c r="AA187"/>
  <c r="Z187"/>
  <c r="Y187"/>
  <c r="X187"/>
  <c r="W187"/>
  <c r="V187"/>
  <c r="U187"/>
  <c r="T187"/>
  <c r="S187"/>
  <c r="R187"/>
  <c r="Q187"/>
  <c r="P187"/>
  <c r="O187"/>
  <c r="N187"/>
  <c r="M187"/>
  <c r="L187"/>
  <c r="K187"/>
  <c r="J187"/>
  <c r="I187"/>
  <c r="H187"/>
  <c r="I182"/>
  <c r="J182"/>
  <c r="K182"/>
  <c r="L182"/>
  <c r="M182"/>
  <c r="N182"/>
  <c r="O182"/>
  <c r="P182"/>
  <c r="Q182"/>
  <c r="R182"/>
  <c r="S182"/>
  <c r="T182"/>
  <c r="U182"/>
  <c r="V182"/>
  <c r="W182"/>
  <c r="X182"/>
  <c r="Y182"/>
  <c r="Z182"/>
  <c r="AA182"/>
  <c r="AB182"/>
  <c r="AC182"/>
  <c r="AD182"/>
  <c r="AE182"/>
  <c r="AF182"/>
  <c r="AG182"/>
  <c r="AH182"/>
  <c r="AI182"/>
  <c r="AJ182"/>
  <c r="AK182"/>
  <c r="AL182"/>
  <c r="AM182"/>
  <c r="AN182"/>
  <c r="AO182"/>
  <c r="AP182"/>
  <c r="AQ182"/>
  <c r="AR182"/>
  <c r="AS182"/>
  <c r="AT182"/>
  <c r="AU182"/>
  <c r="H182"/>
  <c r="I177"/>
  <c r="J177"/>
  <c r="K177"/>
  <c r="L177"/>
  <c r="M177"/>
  <c r="N177"/>
  <c r="O177"/>
  <c r="P177"/>
  <c r="Q177"/>
  <c r="R177"/>
  <c r="S177"/>
  <c r="T177"/>
  <c r="U177"/>
  <c r="V177"/>
  <c r="W177"/>
  <c r="X177"/>
  <c r="Y177"/>
  <c r="Z177"/>
  <c r="AA177"/>
  <c r="AB177"/>
  <c r="AC177"/>
  <c r="AD177"/>
  <c r="AE177"/>
  <c r="AF177"/>
  <c r="AG177"/>
  <c r="AH177"/>
  <c r="AI177"/>
  <c r="AJ177"/>
  <c r="AK177"/>
  <c r="AL177"/>
  <c r="AM177"/>
  <c r="AN177"/>
  <c r="AO177"/>
  <c r="AP177"/>
  <c r="AQ177"/>
  <c r="AR177"/>
  <c r="AS177"/>
  <c r="AT177"/>
  <c r="AU177"/>
  <c r="H177"/>
  <c r="I172"/>
  <c r="J172"/>
  <c r="K172"/>
  <c r="L172"/>
  <c r="M172"/>
  <c r="N172"/>
  <c r="O172"/>
  <c r="P172"/>
  <c r="Q172"/>
  <c r="R172"/>
  <c r="S172"/>
  <c r="T172"/>
  <c r="U172"/>
  <c r="V172"/>
  <c r="W172"/>
  <c r="X172"/>
  <c r="Y172"/>
  <c r="Z172"/>
  <c r="AA172"/>
  <c r="AB172"/>
  <c r="AC172"/>
  <c r="AD172"/>
  <c r="AE172"/>
  <c r="AF172"/>
  <c r="AG172"/>
  <c r="AH172"/>
  <c r="AI172"/>
  <c r="AJ172"/>
  <c r="AK172"/>
  <c r="AL172"/>
  <c r="AM172"/>
  <c r="AN172"/>
  <c r="AO172"/>
  <c r="AP172"/>
  <c r="AQ172"/>
  <c r="AR172"/>
  <c r="AS172"/>
  <c r="AT172"/>
  <c r="AU172"/>
  <c r="J117"/>
  <c r="L117"/>
  <c r="N117"/>
  <c r="P117"/>
  <c r="R117"/>
  <c r="T117"/>
  <c r="V117"/>
  <c r="X117"/>
  <c r="Z117"/>
  <c r="AB117"/>
  <c r="AD117"/>
  <c r="AF117"/>
  <c r="AH117"/>
  <c r="AJ117"/>
  <c r="AL117"/>
  <c r="AN117"/>
  <c r="AP117"/>
  <c r="AR117"/>
  <c r="AT117"/>
  <c r="I117"/>
  <c r="K117"/>
  <c r="O117"/>
  <c r="Q117"/>
  <c r="S117"/>
  <c r="U117"/>
  <c r="W117"/>
  <c r="Y117"/>
  <c r="AA117"/>
  <c r="AC117"/>
  <c r="AE117"/>
  <c r="AG117"/>
  <c r="AI117"/>
  <c r="AK117"/>
  <c r="AM117"/>
  <c r="AO117"/>
  <c r="AQ117"/>
  <c r="AS117"/>
  <c r="AU117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AB112"/>
  <c r="AC112"/>
  <c r="AD112"/>
  <c r="AE112"/>
  <c r="AF112"/>
  <c r="AG112"/>
  <c r="AH112"/>
  <c r="AI112"/>
  <c r="AJ112"/>
  <c r="AK112"/>
  <c r="AL112"/>
  <c r="AM112"/>
  <c r="AN112"/>
  <c r="AO112"/>
  <c r="AP112"/>
  <c r="AQ112"/>
  <c r="AR112"/>
  <c r="AS112"/>
  <c r="AT112"/>
  <c r="AU112"/>
  <c r="H112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AF107"/>
  <c r="AG107"/>
  <c r="AH107"/>
  <c r="AI107"/>
  <c r="AJ107"/>
  <c r="AK107"/>
  <c r="AL107"/>
  <c r="AM107"/>
  <c r="AN107"/>
  <c r="AO107"/>
  <c r="AP107"/>
  <c r="AQ107"/>
  <c r="AR107"/>
  <c r="AS107"/>
  <c r="AT107"/>
  <c r="AU107"/>
  <c r="H107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AI102"/>
  <c r="AJ102"/>
  <c r="AK102"/>
  <c r="AL102"/>
  <c r="AM102"/>
  <c r="AN102"/>
  <c r="AO102"/>
  <c r="AP102"/>
  <c r="AQ102"/>
  <c r="AR102"/>
  <c r="AS102"/>
  <c r="AT102"/>
  <c r="AU102"/>
  <c r="H102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AN97"/>
  <c r="AO97"/>
  <c r="AP97"/>
  <c r="AQ97"/>
  <c r="AR97"/>
  <c r="AS97"/>
  <c r="AT97"/>
  <c r="AU97"/>
  <c r="H97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AR92"/>
  <c r="AS92"/>
  <c r="AT92"/>
  <c r="AU92"/>
  <c r="H92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AR87"/>
  <c r="AS87"/>
  <c r="AT87"/>
  <c r="AU87"/>
  <c r="H87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H82"/>
  <c r="I77"/>
  <c r="J77"/>
  <c r="K77"/>
  <c r="L77"/>
  <c r="M77"/>
  <c r="N77"/>
  <c r="O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H77"/>
  <c r="U72"/>
  <c r="I72"/>
  <c r="J72"/>
  <c r="K72"/>
  <c r="L72"/>
  <c r="M72"/>
  <c r="N72"/>
  <c r="O72"/>
  <c r="P72"/>
  <c r="Q72"/>
  <c r="R72"/>
  <c r="S72"/>
  <c r="T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H72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H67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H62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H57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H52"/>
  <c r="H394"/>
  <c r="I394"/>
  <c r="J394"/>
  <c r="K394"/>
  <c r="L394"/>
  <c r="M394"/>
  <c r="N394"/>
  <c r="O394"/>
  <c r="P394"/>
  <c r="Q394"/>
  <c r="R394"/>
  <c r="S394"/>
  <c r="T394"/>
  <c r="U394"/>
  <c r="V394"/>
  <c r="W394"/>
  <c r="X394"/>
  <c r="Y394"/>
  <c r="Z394"/>
  <c r="AA394"/>
  <c r="AB394"/>
  <c r="AC394"/>
  <c r="AD394"/>
  <c r="AE394"/>
  <c r="AF394"/>
  <c r="AG394"/>
  <c r="AH394"/>
  <c r="AI394"/>
  <c r="AJ394"/>
  <c r="AK394"/>
  <c r="AL394"/>
  <c r="AM394"/>
  <c r="AN394"/>
  <c r="AO394"/>
  <c r="AP394"/>
  <c r="AQ394"/>
  <c r="AR394"/>
  <c r="AS394"/>
  <c r="AT394"/>
  <c r="AU394"/>
  <c r="H395"/>
  <c r="I395"/>
  <c r="J395"/>
  <c r="K395"/>
  <c r="L395"/>
  <c r="M395"/>
  <c r="N395"/>
  <c r="O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H396"/>
  <c r="I396"/>
  <c r="J396"/>
  <c r="K396"/>
  <c r="L396"/>
  <c r="M396"/>
  <c r="N396"/>
  <c r="O396"/>
  <c r="P396"/>
  <c r="Q396"/>
  <c r="R396"/>
  <c r="S396"/>
  <c r="T396"/>
  <c r="U396"/>
  <c r="V396"/>
  <c r="W396"/>
  <c r="X396"/>
  <c r="Y396"/>
  <c r="Z396"/>
  <c r="AA396"/>
  <c r="AB396"/>
  <c r="AC396"/>
  <c r="AD396"/>
  <c r="AE396"/>
  <c r="AF396"/>
  <c r="AG396"/>
  <c r="AH396"/>
  <c r="AI396"/>
  <c r="AJ396"/>
  <c r="AK396"/>
  <c r="AL396"/>
  <c r="AM396"/>
  <c r="AN396"/>
  <c r="AO396"/>
  <c r="AP396"/>
  <c r="AQ396"/>
  <c r="AR396"/>
  <c r="AS396"/>
  <c r="AT396"/>
  <c r="AU396"/>
  <c r="I393"/>
  <c r="J393"/>
  <c r="K393"/>
  <c r="L393"/>
  <c r="M393"/>
  <c r="N393"/>
  <c r="O393"/>
  <c r="P393"/>
  <c r="Q393"/>
  <c r="R393"/>
  <c r="S393"/>
  <c r="T393"/>
  <c r="U393"/>
  <c r="V393"/>
  <c r="W393"/>
  <c r="X393"/>
  <c r="Y393"/>
  <c r="Z393"/>
  <c r="AA393"/>
  <c r="AB393"/>
  <c r="AC393"/>
  <c r="AD393"/>
  <c r="AE393"/>
  <c r="AF393"/>
  <c r="AG393"/>
  <c r="AH393"/>
  <c r="AI393"/>
  <c r="AJ393"/>
  <c r="AK393"/>
  <c r="AL393"/>
  <c r="AM393"/>
  <c r="AN393"/>
  <c r="AO393"/>
  <c r="AP393"/>
  <c r="AQ393"/>
  <c r="AR393"/>
  <c r="AS393"/>
  <c r="AT393"/>
  <c r="AU393"/>
  <c r="H393"/>
  <c r="H359"/>
  <c r="I359"/>
  <c r="J359"/>
  <c r="K359"/>
  <c r="L359"/>
  <c r="M359"/>
  <c r="N359"/>
  <c r="O359"/>
  <c r="P359"/>
  <c r="Q359"/>
  <c r="R359"/>
  <c r="S359"/>
  <c r="T359"/>
  <c r="U359"/>
  <c r="V359"/>
  <c r="W359"/>
  <c r="X359"/>
  <c r="Y359"/>
  <c r="Z359"/>
  <c r="AA359"/>
  <c r="AB359"/>
  <c r="AC359"/>
  <c r="AD359"/>
  <c r="AE359"/>
  <c r="AF359"/>
  <c r="AG359"/>
  <c r="AH359"/>
  <c r="AI359"/>
  <c r="AJ359"/>
  <c r="AK359"/>
  <c r="AL359"/>
  <c r="AM359"/>
  <c r="AN359"/>
  <c r="AO359"/>
  <c r="AP359"/>
  <c r="AQ359"/>
  <c r="AR359"/>
  <c r="AS359"/>
  <c r="AT359"/>
  <c r="AU359"/>
  <c r="H360"/>
  <c r="I360"/>
  <c r="L360"/>
  <c r="M360"/>
  <c r="N360"/>
  <c r="O360"/>
  <c r="P360"/>
  <c r="Q360"/>
  <c r="R360"/>
  <c r="S360"/>
  <c r="S435" s="1"/>
  <c r="T360"/>
  <c r="U360"/>
  <c r="V360"/>
  <c r="W360"/>
  <c r="X360"/>
  <c r="Y360"/>
  <c r="Y435" s="1"/>
  <c r="Z360"/>
  <c r="AA360"/>
  <c r="AB360"/>
  <c r="AC360"/>
  <c r="AD360"/>
  <c r="AE360"/>
  <c r="AF360"/>
  <c r="AG360"/>
  <c r="AH360"/>
  <c r="AI360"/>
  <c r="AJ360"/>
  <c r="AK360"/>
  <c r="AL360"/>
  <c r="AM360"/>
  <c r="AN360"/>
  <c r="AO360"/>
  <c r="AP360"/>
  <c r="AQ360"/>
  <c r="AR360"/>
  <c r="AS360"/>
  <c r="AT360"/>
  <c r="AU360"/>
  <c r="H361"/>
  <c r="I361"/>
  <c r="J361"/>
  <c r="K361"/>
  <c r="L361"/>
  <c r="M361"/>
  <c r="N361"/>
  <c r="O361"/>
  <c r="P361"/>
  <c r="Q361"/>
  <c r="R361"/>
  <c r="S361"/>
  <c r="T361"/>
  <c r="U361"/>
  <c r="V361"/>
  <c r="W361"/>
  <c r="X361"/>
  <c r="Y361"/>
  <c r="Z361"/>
  <c r="AA361"/>
  <c r="AB361"/>
  <c r="AC361"/>
  <c r="AD361"/>
  <c r="AE361"/>
  <c r="AF361"/>
  <c r="AG361"/>
  <c r="AH361"/>
  <c r="AI361"/>
  <c r="AJ361"/>
  <c r="AK361"/>
  <c r="AL361"/>
  <c r="AM361"/>
  <c r="AN361"/>
  <c r="AO361"/>
  <c r="AP361"/>
  <c r="AQ361"/>
  <c r="AR361"/>
  <c r="AS361"/>
  <c r="AT361"/>
  <c r="AU361"/>
  <c r="I358"/>
  <c r="J358"/>
  <c r="K358"/>
  <c r="L358"/>
  <c r="M358"/>
  <c r="N358"/>
  <c r="O358"/>
  <c r="P358"/>
  <c r="Q358"/>
  <c r="R358"/>
  <c r="S358"/>
  <c r="T358"/>
  <c r="U358"/>
  <c r="V358"/>
  <c r="W358"/>
  <c r="X358"/>
  <c r="Y358"/>
  <c r="Z358"/>
  <c r="AA358"/>
  <c r="AB358"/>
  <c r="AC358"/>
  <c r="AD358"/>
  <c r="AE358"/>
  <c r="AF358"/>
  <c r="AG358"/>
  <c r="AH358"/>
  <c r="AI358"/>
  <c r="AJ358"/>
  <c r="AK358"/>
  <c r="AL358"/>
  <c r="AM358"/>
  <c r="AN358"/>
  <c r="AO358"/>
  <c r="AP358"/>
  <c r="AQ358"/>
  <c r="AR358"/>
  <c r="AS358"/>
  <c r="AT358"/>
  <c r="AU358"/>
  <c r="H358"/>
  <c r="F471" l="1"/>
  <c r="Y448"/>
  <c r="F477"/>
  <c r="E15"/>
  <c r="F499"/>
  <c r="F520"/>
  <c r="K357"/>
  <c r="I782"/>
  <c r="I28"/>
  <c r="F28" s="1"/>
  <c r="E28"/>
  <c r="AM448"/>
  <c r="F40"/>
  <c r="O436"/>
  <c r="O771" s="1"/>
  <c r="K435"/>
  <c r="AU434"/>
  <c r="AS434"/>
  <c r="AQ434"/>
  <c r="AO434"/>
  <c r="AM434"/>
  <c r="AK434"/>
  <c r="AI434"/>
  <c r="AG434"/>
  <c r="AE434"/>
  <c r="AC434"/>
  <c r="AA434"/>
  <c r="Y434"/>
  <c r="W434"/>
  <c r="U434"/>
  <c r="S434"/>
  <c r="Q434"/>
  <c r="O434"/>
  <c r="O354" s="1"/>
  <c r="M434"/>
  <c r="K434"/>
  <c r="I434"/>
  <c r="M453"/>
  <c r="F472"/>
  <c r="AG448"/>
  <c r="E477"/>
  <c r="H748"/>
  <c r="G459"/>
  <c r="G482"/>
  <c r="G481"/>
  <c r="G480"/>
  <c r="G479"/>
  <c r="G478"/>
  <c r="G465"/>
  <c r="G464"/>
  <c r="G462"/>
  <c r="G461"/>
  <c r="AI354"/>
  <c r="AG354"/>
  <c r="Q354"/>
  <c r="M354"/>
  <c r="I354"/>
  <c r="Y355"/>
  <c r="S355"/>
  <c r="H433"/>
  <c r="AT433"/>
  <c r="AR433"/>
  <c r="AP433"/>
  <c r="AN433"/>
  <c r="AL433"/>
  <c r="AJ433"/>
  <c r="AH433"/>
  <c r="AF433"/>
  <c r="AD433"/>
  <c r="AB433"/>
  <c r="Z433"/>
  <c r="X433"/>
  <c r="V433"/>
  <c r="T433"/>
  <c r="R433"/>
  <c r="P433"/>
  <c r="N433"/>
  <c r="L433"/>
  <c r="J433"/>
  <c r="AU436"/>
  <c r="AU771" s="1"/>
  <c r="AS436"/>
  <c r="AS771" s="1"/>
  <c r="AQ436"/>
  <c r="AQ771" s="1"/>
  <c r="AO436"/>
  <c r="AO771" s="1"/>
  <c r="AM436"/>
  <c r="AM771" s="1"/>
  <c r="AK436"/>
  <c r="AK771" s="1"/>
  <c r="AI436"/>
  <c r="AI771" s="1"/>
  <c r="AG436"/>
  <c r="AG771" s="1"/>
  <c r="AE436"/>
  <c r="AE771" s="1"/>
  <c r="AC436"/>
  <c r="AC771" s="1"/>
  <c r="AA436"/>
  <c r="AA771" s="1"/>
  <c r="Y436"/>
  <c r="Y771" s="1"/>
  <c r="W436"/>
  <c r="W771" s="1"/>
  <c r="U436"/>
  <c r="U771" s="1"/>
  <c r="S436"/>
  <c r="S771" s="1"/>
  <c r="Q436"/>
  <c r="Q771" s="1"/>
  <c r="M436"/>
  <c r="M771" s="1"/>
  <c r="K436"/>
  <c r="K771" s="1"/>
  <c r="I436"/>
  <c r="I771" s="1"/>
  <c r="AU435"/>
  <c r="AS435"/>
  <c r="AS770" s="1"/>
  <c r="AQ435"/>
  <c r="AO435"/>
  <c r="AM435"/>
  <c r="AK435"/>
  <c r="AI435"/>
  <c r="AG435"/>
  <c r="AE435"/>
  <c r="AC435"/>
  <c r="AA435"/>
  <c r="O435"/>
  <c r="P395"/>
  <c r="P435" s="1"/>
  <c r="F395"/>
  <c r="AU448"/>
  <c r="AU469"/>
  <c r="AT475"/>
  <c r="AR468"/>
  <c r="AR475"/>
  <c r="AR473" s="1"/>
  <c r="AP468"/>
  <c r="AP475"/>
  <c r="AP473" s="1"/>
  <c r="AL468"/>
  <c r="AL475"/>
  <c r="AL473" s="1"/>
  <c r="AJ468"/>
  <c r="AJ475"/>
  <c r="AJ473" s="1"/>
  <c r="AH468"/>
  <c r="AH475"/>
  <c r="AH473" s="1"/>
  <c r="AF468"/>
  <c r="AF475"/>
  <c r="AF473" s="1"/>
  <c r="AD468"/>
  <c r="AD475"/>
  <c r="AD473" s="1"/>
  <c r="AB468"/>
  <c r="AB475"/>
  <c r="AB473" s="1"/>
  <c r="Z468"/>
  <c r="Z475"/>
  <c r="Z473" s="1"/>
  <c r="V468"/>
  <c r="V475"/>
  <c r="V473" s="1"/>
  <c r="P468"/>
  <c r="P475"/>
  <c r="P473" s="1"/>
  <c r="G759"/>
  <c r="AU433"/>
  <c r="AS433"/>
  <c r="AQ433"/>
  <c r="AO433"/>
  <c r="AM433"/>
  <c r="AK433"/>
  <c r="AI433"/>
  <c r="AG433"/>
  <c r="AE433"/>
  <c r="AC433"/>
  <c r="AA433"/>
  <c r="Y433"/>
  <c r="W433"/>
  <c r="U433"/>
  <c r="S433"/>
  <c r="Q433"/>
  <c r="O433"/>
  <c r="M433"/>
  <c r="K433"/>
  <c r="I433"/>
  <c r="AT436"/>
  <c r="AT771" s="1"/>
  <c r="AR436"/>
  <c r="AR771" s="1"/>
  <c r="AP436"/>
  <c r="AP771" s="1"/>
  <c r="AN436"/>
  <c r="AN771" s="1"/>
  <c r="AL436"/>
  <c r="AL771" s="1"/>
  <c r="AJ436"/>
  <c r="AJ771" s="1"/>
  <c r="AH436"/>
  <c r="AH771" s="1"/>
  <c r="AF436"/>
  <c r="AF771" s="1"/>
  <c r="AD436"/>
  <c r="AD771" s="1"/>
  <c r="AB436"/>
  <c r="AB771" s="1"/>
  <c r="Z436"/>
  <c r="Z771" s="1"/>
  <c r="X436"/>
  <c r="X771" s="1"/>
  <c r="V436"/>
  <c r="V771" s="1"/>
  <c r="T436"/>
  <c r="T771" s="1"/>
  <c r="R436"/>
  <c r="R771" s="1"/>
  <c r="P436"/>
  <c r="P771" s="1"/>
  <c r="N436"/>
  <c r="N771" s="1"/>
  <c r="L436"/>
  <c r="L771" s="1"/>
  <c r="J436"/>
  <c r="J771" s="1"/>
  <c r="H436"/>
  <c r="H771" s="1"/>
  <c r="AT435"/>
  <c r="AR435"/>
  <c r="AP435"/>
  <c r="AN435"/>
  <c r="AL435"/>
  <c r="AJ435"/>
  <c r="AH435"/>
  <c r="AF435"/>
  <c r="AF770" s="1"/>
  <c r="AD435"/>
  <c r="AB435"/>
  <c r="Z435"/>
  <c r="X435"/>
  <c r="X355" s="1"/>
  <c r="V435"/>
  <c r="R435"/>
  <c r="N435"/>
  <c r="H435"/>
  <c r="AT434"/>
  <c r="AR434"/>
  <c r="AP434"/>
  <c r="AN434"/>
  <c r="AL434"/>
  <c r="AJ434"/>
  <c r="AH434"/>
  <c r="AF434"/>
  <c r="AD434"/>
  <c r="AB434"/>
  <c r="Z434"/>
  <c r="X434"/>
  <c r="V434"/>
  <c r="T434"/>
  <c r="R434"/>
  <c r="P434"/>
  <c r="N434"/>
  <c r="L434"/>
  <c r="J434"/>
  <c r="H434"/>
  <c r="I435"/>
  <c r="G457"/>
  <c r="G456"/>
  <c r="G454"/>
  <c r="E452"/>
  <c r="E472"/>
  <c r="G467"/>
  <c r="E499"/>
  <c r="G499" s="1"/>
  <c r="M505"/>
  <c r="E520"/>
  <c r="AQ448"/>
  <c r="AI448"/>
  <c r="I448"/>
  <c r="AQ468"/>
  <c r="AQ474"/>
  <c r="AQ473" s="1"/>
  <c r="AO448"/>
  <c r="AO469"/>
  <c r="AM468"/>
  <c r="AM474"/>
  <c r="AM473" s="1"/>
  <c r="AK448"/>
  <c r="AK469"/>
  <c r="AI468"/>
  <c r="AI474"/>
  <c r="AI473" s="1"/>
  <c r="AG468"/>
  <c r="AG474"/>
  <c r="AG473" s="1"/>
  <c r="AE448"/>
  <c r="AE469"/>
  <c r="AC448"/>
  <c r="AC469"/>
  <c r="AA448"/>
  <c r="AA469"/>
  <c r="S448"/>
  <c r="S469"/>
  <c r="O448"/>
  <c r="O469"/>
  <c r="O474" s="1"/>
  <c r="M474"/>
  <c r="K448"/>
  <c r="K469"/>
  <c r="F449"/>
  <c r="I469"/>
  <c r="AT448"/>
  <c r="AT469"/>
  <c r="AT474" s="1"/>
  <c r="L470"/>
  <c r="L475" s="1"/>
  <c r="M450"/>
  <c r="M470" s="1"/>
  <c r="M475" s="1"/>
  <c r="J468"/>
  <c r="J475"/>
  <c r="J473" s="1"/>
  <c r="H468"/>
  <c r="H475"/>
  <c r="H473" s="1"/>
  <c r="K782"/>
  <c r="L782"/>
  <c r="AA355"/>
  <c r="F458"/>
  <c r="M117"/>
  <c r="E67"/>
  <c r="P77"/>
  <c r="W476"/>
  <c r="W473" s="1"/>
  <c r="W468"/>
  <c r="W448"/>
  <c r="Y476"/>
  <c r="Y473" s="1"/>
  <c r="Y468"/>
  <c r="X476"/>
  <c r="X468"/>
  <c r="F450"/>
  <c r="U475"/>
  <c r="U473" s="1"/>
  <c r="U468"/>
  <c r="U448"/>
  <c r="T468"/>
  <c r="T475"/>
  <c r="T473" s="1"/>
  <c r="E470"/>
  <c r="U435"/>
  <c r="G466"/>
  <c r="Q448"/>
  <c r="G460"/>
  <c r="G455"/>
  <c r="R468"/>
  <c r="R475"/>
  <c r="R473" s="1"/>
  <c r="Q475"/>
  <c r="Q473" s="1"/>
  <c r="Q468"/>
  <c r="T435"/>
  <c r="F15"/>
  <c r="AN476"/>
  <c r="AN468"/>
  <c r="AS448"/>
  <c r="AS468"/>
  <c r="AS475"/>
  <c r="O475"/>
  <c r="N475"/>
  <c r="F765"/>
  <c r="E765"/>
  <c r="K40"/>
  <c r="E40" s="1"/>
  <c r="F453"/>
  <c r="L435"/>
  <c r="F515"/>
  <c r="F41" s="1"/>
  <c r="E515"/>
  <c r="F494"/>
  <c r="E494"/>
  <c r="F452"/>
  <c r="N451"/>
  <c r="N471" s="1"/>
  <c r="N468" s="1"/>
  <c r="F451"/>
  <c r="AR448"/>
  <c r="AP448"/>
  <c r="AN448"/>
  <c r="AL448"/>
  <c r="AJ448"/>
  <c r="AH448"/>
  <c r="AF448"/>
  <c r="AD448"/>
  <c r="AB448"/>
  <c r="Z448"/>
  <c r="X448"/>
  <c r="V448"/>
  <c r="T448"/>
  <c r="R448"/>
  <c r="P448"/>
  <c r="L448"/>
  <c r="M448" s="1"/>
  <c r="J448"/>
  <c r="H448"/>
  <c r="H671"/>
  <c r="H755" s="1"/>
  <c r="AT671"/>
  <c r="AT526"/>
  <c r="AT670" s="1"/>
  <c r="AR671"/>
  <c r="AR755" s="1"/>
  <c r="AR526"/>
  <c r="AR670" s="1"/>
  <c r="AP671"/>
  <c r="AP755" s="1"/>
  <c r="AP526"/>
  <c r="AP670" s="1"/>
  <c r="AN671"/>
  <c r="AN755" s="1"/>
  <c r="AN526"/>
  <c r="AN670" s="1"/>
  <c r="AL671"/>
  <c r="AL755" s="1"/>
  <c r="AL526"/>
  <c r="AL670" s="1"/>
  <c r="AJ671"/>
  <c r="AJ755" s="1"/>
  <c r="AJ526"/>
  <c r="AJ670" s="1"/>
  <c r="AH671"/>
  <c r="AH755" s="1"/>
  <c r="AH526"/>
  <c r="AH670" s="1"/>
  <c r="AF671"/>
  <c r="AF755" s="1"/>
  <c r="AF778" s="1"/>
  <c r="AF526"/>
  <c r="AF670" s="1"/>
  <c r="AD671"/>
  <c r="AD755" s="1"/>
  <c r="AD526"/>
  <c r="AD670" s="1"/>
  <c r="AB671"/>
  <c r="AB755" s="1"/>
  <c r="AB526"/>
  <c r="AB670" s="1"/>
  <c r="Z671"/>
  <c r="Z755" s="1"/>
  <c r="Z526"/>
  <c r="Z670" s="1"/>
  <c r="X671"/>
  <c r="X755" s="1"/>
  <c r="X526"/>
  <c r="X670" s="1"/>
  <c r="V671"/>
  <c r="V755" s="1"/>
  <c r="V526"/>
  <c r="V670" s="1"/>
  <c r="T671"/>
  <c r="T755" s="1"/>
  <c r="T526"/>
  <c r="T670" s="1"/>
  <c r="R671"/>
  <c r="R755" s="1"/>
  <c r="R526"/>
  <c r="R670" s="1"/>
  <c r="P671"/>
  <c r="P755" s="1"/>
  <c r="P526"/>
  <c r="P670" s="1"/>
  <c r="N671"/>
  <c r="N755" s="1"/>
  <c r="N526"/>
  <c r="N670" s="1"/>
  <c r="L671"/>
  <c r="L755" s="1"/>
  <c r="L526"/>
  <c r="L670" s="1"/>
  <c r="J671"/>
  <c r="J755" s="1"/>
  <c r="J526"/>
  <c r="J670" s="1"/>
  <c r="AT755"/>
  <c r="AU758"/>
  <c r="AS758"/>
  <c r="AQ758"/>
  <c r="AO758"/>
  <c r="AM758"/>
  <c r="AK758"/>
  <c r="AI758"/>
  <c r="AG758"/>
  <c r="AE758"/>
  <c r="AC758"/>
  <c r="AA758"/>
  <c r="Y758"/>
  <c r="W758"/>
  <c r="U758"/>
  <c r="S758"/>
  <c r="Q758"/>
  <c r="O758"/>
  <c r="M758"/>
  <c r="K758"/>
  <c r="I758"/>
  <c r="AU757"/>
  <c r="AS757"/>
  <c r="AQ757"/>
  <c r="AO757"/>
  <c r="AM757"/>
  <c r="AK757"/>
  <c r="AI757"/>
  <c r="AI780" s="1"/>
  <c r="AG757"/>
  <c r="AG780" s="1"/>
  <c r="AE757"/>
  <c r="AC757"/>
  <c r="AA757"/>
  <c r="Y757"/>
  <c r="W757"/>
  <c r="U757"/>
  <c r="S757"/>
  <c r="Q757"/>
  <c r="O757"/>
  <c r="M757"/>
  <c r="K757"/>
  <c r="I757"/>
  <c r="AU756"/>
  <c r="AS756"/>
  <c r="AQ756"/>
  <c r="AO756"/>
  <c r="AM756"/>
  <c r="AK756"/>
  <c r="AI756"/>
  <c r="AI779" s="1"/>
  <c r="AG756"/>
  <c r="AE748"/>
  <c r="AE756"/>
  <c r="AC748"/>
  <c r="AC756"/>
  <c r="AA748"/>
  <c r="AA756"/>
  <c r="Y748"/>
  <c r="Y756"/>
  <c r="W748"/>
  <c r="W756"/>
  <c r="U748"/>
  <c r="U756"/>
  <c r="S748"/>
  <c r="S756"/>
  <c r="Q748"/>
  <c r="Q756"/>
  <c r="O748"/>
  <c r="O756"/>
  <c r="M748"/>
  <c r="M756"/>
  <c r="K748"/>
  <c r="K756"/>
  <c r="I748"/>
  <c r="I756"/>
  <c r="W435"/>
  <c r="Q435"/>
  <c r="F463"/>
  <c r="L748"/>
  <c r="P748"/>
  <c r="T748"/>
  <c r="X748"/>
  <c r="AD748"/>
  <c r="AU526"/>
  <c r="AU670" s="1"/>
  <c r="AU671"/>
  <c r="AU755" s="1"/>
  <c r="AS526"/>
  <c r="AS670" s="1"/>
  <c r="AS671"/>
  <c r="AS755" s="1"/>
  <c r="AQ526"/>
  <c r="AQ670" s="1"/>
  <c r="AQ671"/>
  <c r="AQ755" s="1"/>
  <c r="AO526"/>
  <c r="AO670" s="1"/>
  <c r="AO671"/>
  <c r="AO755" s="1"/>
  <c r="AM526"/>
  <c r="AM670" s="1"/>
  <c r="AM671"/>
  <c r="AM755" s="1"/>
  <c r="AK526"/>
  <c r="AK670" s="1"/>
  <c r="AK671"/>
  <c r="AK755" s="1"/>
  <c r="AI526"/>
  <c r="AI670" s="1"/>
  <c r="AI671"/>
  <c r="AI755" s="1"/>
  <c r="AI778" s="1"/>
  <c r="AG526"/>
  <c r="AG670" s="1"/>
  <c r="AG671"/>
  <c r="AG755" s="1"/>
  <c r="AE526"/>
  <c r="AE670" s="1"/>
  <c r="AE671"/>
  <c r="AE755" s="1"/>
  <c r="AC526"/>
  <c r="AC670" s="1"/>
  <c r="AC671"/>
  <c r="AC755" s="1"/>
  <c r="AA526"/>
  <c r="AA670" s="1"/>
  <c r="AA671"/>
  <c r="AA755" s="1"/>
  <c r="Y526"/>
  <c r="Y670" s="1"/>
  <c r="Y671"/>
  <c r="Y755" s="1"/>
  <c r="W526"/>
  <c r="W670" s="1"/>
  <c r="W671"/>
  <c r="W755" s="1"/>
  <c r="U526"/>
  <c r="U670" s="1"/>
  <c r="U671"/>
  <c r="U755" s="1"/>
  <c r="S526"/>
  <c r="S670" s="1"/>
  <c r="S671"/>
  <c r="S755" s="1"/>
  <c r="Q526"/>
  <c r="Q670" s="1"/>
  <c r="Q671"/>
  <c r="Q755" s="1"/>
  <c r="O526"/>
  <c r="O670" s="1"/>
  <c r="O671"/>
  <c r="O755" s="1"/>
  <c r="M526"/>
  <c r="M670" s="1"/>
  <c r="M671"/>
  <c r="M755" s="1"/>
  <c r="K526"/>
  <c r="K670" s="1"/>
  <c r="E670" s="1"/>
  <c r="K671"/>
  <c r="K755" s="1"/>
  <c r="I526"/>
  <c r="I670" s="1"/>
  <c r="I671"/>
  <c r="I755" s="1"/>
  <c r="AT758"/>
  <c r="AR758"/>
  <c r="AP758"/>
  <c r="AN758"/>
  <c r="AL758"/>
  <c r="AJ758"/>
  <c r="AH758"/>
  <c r="AF758"/>
  <c r="AD758"/>
  <c r="AB758"/>
  <c r="Z758"/>
  <c r="X758"/>
  <c r="V758"/>
  <c r="T758"/>
  <c r="R758"/>
  <c r="P758"/>
  <c r="N758"/>
  <c r="L758"/>
  <c r="J758"/>
  <c r="H758"/>
  <c r="AT757"/>
  <c r="AR757"/>
  <c r="AP757"/>
  <c r="AN757"/>
  <c r="AL757"/>
  <c r="AJ757"/>
  <c r="AH757"/>
  <c r="AF757"/>
  <c r="AD757"/>
  <c r="AB757"/>
  <c r="Z757"/>
  <c r="X757"/>
  <c r="V757"/>
  <c r="T757"/>
  <c r="R757"/>
  <c r="P757"/>
  <c r="N757"/>
  <c r="L757"/>
  <c r="J757"/>
  <c r="H757"/>
  <c r="AT756"/>
  <c r="AR756"/>
  <c r="AP756"/>
  <c r="AN756"/>
  <c r="AL756"/>
  <c r="AJ756"/>
  <c r="AH756"/>
  <c r="AF756"/>
  <c r="AF779" s="1"/>
  <c r="AD756"/>
  <c r="AB756"/>
  <c r="Z756"/>
  <c r="X756"/>
  <c r="V756"/>
  <c r="T756"/>
  <c r="R756"/>
  <c r="P756"/>
  <c r="N756"/>
  <c r="L756"/>
  <c r="J756"/>
  <c r="H756"/>
  <c r="E450"/>
  <c r="E449"/>
  <c r="E463"/>
  <c r="E458"/>
  <c r="E453"/>
  <c r="J390"/>
  <c r="J360" s="1"/>
  <c r="J435" s="1"/>
  <c r="E442"/>
  <c r="F442"/>
  <c r="E443"/>
  <c r="F443"/>
  <c r="F444"/>
  <c r="G444" s="1"/>
  <c r="E445"/>
  <c r="F445"/>
  <c r="E446"/>
  <c r="F446"/>
  <c r="J288"/>
  <c r="L288"/>
  <c r="N288"/>
  <c r="P288"/>
  <c r="R288"/>
  <c r="T288"/>
  <c r="V288"/>
  <c r="X288"/>
  <c r="Z288"/>
  <c r="AB288"/>
  <c r="AD288"/>
  <c r="AF288"/>
  <c r="AH288"/>
  <c r="AJ288"/>
  <c r="AL288"/>
  <c r="AN288"/>
  <c r="AP288"/>
  <c r="AR288"/>
  <c r="AT288"/>
  <c r="I289"/>
  <c r="K289"/>
  <c r="M289"/>
  <c r="O289"/>
  <c r="Q289"/>
  <c r="S289"/>
  <c r="U289"/>
  <c r="W289"/>
  <c r="Y289"/>
  <c r="AA289"/>
  <c r="AC289"/>
  <c r="AE289"/>
  <c r="AG289"/>
  <c r="AI289"/>
  <c r="AK289"/>
  <c r="AM289"/>
  <c r="AO289"/>
  <c r="AQ289"/>
  <c r="AS289"/>
  <c r="AU289"/>
  <c r="I290"/>
  <c r="J290"/>
  <c r="K290"/>
  <c r="M290"/>
  <c r="N290"/>
  <c r="O290"/>
  <c r="Q290"/>
  <c r="R290"/>
  <c r="S290"/>
  <c r="T290"/>
  <c r="U290"/>
  <c r="V290"/>
  <c r="W290"/>
  <c r="X290"/>
  <c r="Y290"/>
  <c r="Z290"/>
  <c r="AA290"/>
  <c r="AB290"/>
  <c r="AC290"/>
  <c r="AD290"/>
  <c r="AE290"/>
  <c r="AF290"/>
  <c r="AG290"/>
  <c r="AH290"/>
  <c r="AI290"/>
  <c r="AJ290"/>
  <c r="AK290"/>
  <c r="AL290"/>
  <c r="AM290"/>
  <c r="AN290"/>
  <c r="AO290"/>
  <c r="AP290"/>
  <c r="AQ290"/>
  <c r="AR290"/>
  <c r="AS290"/>
  <c r="AT290"/>
  <c r="AU290"/>
  <c r="H291"/>
  <c r="I291"/>
  <c r="J291"/>
  <c r="K291"/>
  <c r="M291"/>
  <c r="N291"/>
  <c r="O291"/>
  <c r="P291"/>
  <c r="Q291"/>
  <c r="R291"/>
  <c r="S291"/>
  <c r="T291"/>
  <c r="U291"/>
  <c r="V291"/>
  <c r="W291"/>
  <c r="X291"/>
  <c r="Y291"/>
  <c r="Z291"/>
  <c r="AA291"/>
  <c r="AB291"/>
  <c r="AC291"/>
  <c r="AD291"/>
  <c r="AE291"/>
  <c r="AF291"/>
  <c r="AG291"/>
  <c r="AH291"/>
  <c r="AI291"/>
  <c r="AJ291"/>
  <c r="AK291"/>
  <c r="AL291"/>
  <c r="AM291"/>
  <c r="AN291"/>
  <c r="AO291"/>
  <c r="AP291"/>
  <c r="AQ291"/>
  <c r="AR291"/>
  <c r="AS291"/>
  <c r="AT291"/>
  <c r="AU291"/>
  <c r="K288"/>
  <c r="M288"/>
  <c r="O288"/>
  <c r="Q288"/>
  <c r="S288"/>
  <c r="U288"/>
  <c r="W288"/>
  <c r="Y288"/>
  <c r="AA288"/>
  <c r="AC288"/>
  <c r="AE288"/>
  <c r="AG288"/>
  <c r="AI288"/>
  <c r="AK288"/>
  <c r="AM288"/>
  <c r="AO288"/>
  <c r="AQ288"/>
  <c r="AS288"/>
  <c r="AU288"/>
  <c r="I347"/>
  <c r="I287" s="1"/>
  <c r="M347"/>
  <c r="M287" s="1"/>
  <c r="Q347"/>
  <c r="Q287" s="1"/>
  <c r="U347"/>
  <c r="U287" s="1"/>
  <c r="Y347"/>
  <c r="Y287" s="1"/>
  <c r="AG347"/>
  <c r="AG287" s="1"/>
  <c r="AM347"/>
  <c r="AM287" s="1"/>
  <c r="AQ347"/>
  <c r="AQ287" s="1"/>
  <c r="AU347"/>
  <c r="AU287" s="1"/>
  <c r="E303"/>
  <c r="F303"/>
  <c r="E304"/>
  <c r="F304"/>
  <c r="E305"/>
  <c r="F305"/>
  <c r="E306"/>
  <c r="F306"/>
  <c r="E308"/>
  <c r="F308"/>
  <c r="E309"/>
  <c r="F309"/>
  <c r="E310"/>
  <c r="F310"/>
  <c r="E311"/>
  <c r="F311"/>
  <c r="E313"/>
  <c r="F313"/>
  <c r="E314"/>
  <c r="F314"/>
  <c r="E315"/>
  <c r="F315"/>
  <c r="E316"/>
  <c r="F316"/>
  <c r="F349"/>
  <c r="E351"/>
  <c r="H775"/>
  <c r="I775"/>
  <c r="J775"/>
  <c r="K775"/>
  <c r="L775"/>
  <c r="M775"/>
  <c r="N775"/>
  <c r="O775"/>
  <c r="P775"/>
  <c r="Q775"/>
  <c r="R775"/>
  <c r="S775"/>
  <c r="T775"/>
  <c r="U775"/>
  <c r="V775"/>
  <c r="W775"/>
  <c r="X775"/>
  <c r="Y775"/>
  <c r="Z775"/>
  <c r="AA775"/>
  <c r="AB775"/>
  <c r="AC775"/>
  <c r="AD775"/>
  <c r="AE775"/>
  <c r="AF775"/>
  <c r="AG775"/>
  <c r="AH775"/>
  <c r="AI775"/>
  <c r="AJ775"/>
  <c r="AK775"/>
  <c r="AL775"/>
  <c r="AM775"/>
  <c r="AN775"/>
  <c r="AO775"/>
  <c r="AP775"/>
  <c r="AQ775"/>
  <c r="AR775"/>
  <c r="AS775"/>
  <c r="AT775"/>
  <c r="AU775"/>
  <c r="P776"/>
  <c r="AS774"/>
  <c r="AT774"/>
  <c r="AU774"/>
  <c r="AT773"/>
  <c r="AU773"/>
  <c r="H774"/>
  <c r="I774"/>
  <c r="J774"/>
  <c r="K774"/>
  <c r="L774"/>
  <c r="M774"/>
  <c r="N774"/>
  <c r="O774"/>
  <c r="P774"/>
  <c r="Q774"/>
  <c r="R774"/>
  <c r="S774"/>
  <c r="T774"/>
  <c r="U774"/>
  <c r="V774"/>
  <c r="W774"/>
  <c r="X774"/>
  <c r="Y774"/>
  <c r="Z774"/>
  <c r="AA774"/>
  <c r="AB774"/>
  <c r="AC774"/>
  <c r="AD774"/>
  <c r="AE774"/>
  <c r="AF774"/>
  <c r="AG774"/>
  <c r="AH774"/>
  <c r="AI774"/>
  <c r="AJ774"/>
  <c r="AK774"/>
  <c r="AL774"/>
  <c r="AM774"/>
  <c r="AN774"/>
  <c r="AO774"/>
  <c r="AP774"/>
  <c r="AQ774"/>
  <c r="AR774"/>
  <c r="I773"/>
  <c r="J773"/>
  <c r="K773"/>
  <c r="L773"/>
  <c r="M773"/>
  <c r="N773"/>
  <c r="O773"/>
  <c r="P773"/>
  <c r="Q773"/>
  <c r="R773"/>
  <c r="S773"/>
  <c r="T773"/>
  <c r="U773"/>
  <c r="V773"/>
  <c r="W773"/>
  <c r="X773"/>
  <c r="Y773"/>
  <c r="Z773"/>
  <c r="AA773"/>
  <c r="AB773"/>
  <c r="AC773"/>
  <c r="AD773"/>
  <c r="AE773"/>
  <c r="AF773"/>
  <c r="AG773"/>
  <c r="AH773"/>
  <c r="AI773"/>
  <c r="AJ773"/>
  <c r="AK773"/>
  <c r="AL773"/>
  <c r="AM773"/>
  <c r="AN773"/>
  <c r="AO773"/>
  <c r="AP773"/>
  <c r="AQ773"/>
  <c r="AR773"/>
  <c r="AS773"/>
  <c r="AF780" l="1"/>
  <c r="E757"/>
  <c r="G15"/>
  <c r="O356"/>
  <c r="K354"/>
  <c r="AQ354"/>
  <c r="G477"/>
  <c r="N448"/>
  <c r="G452"/>
  <c r="AB767"/>
  <c r="Y354"/>
  <c r="G520"/>
  <c r="G450"/>
  <c r="AJ767"/>
  <c r="AM354"/>
  <c r="AU354"/>
  <c r="AG767"/>
  <c r="AK354"/>
  <c r="AO354"/>
  <c r="AS354"/>
  <c r="K355"/>
  <c r="O468"/>
  <c r="F782"/>
  <c r="G472"/>
  <c r="H767"/>
  <c r="L767"/>
  <c r="X354"/>
  <c r="Z355"/>
  <c r="AN767"/>
  <c r="AM767"/>
  <c r="AQ767"/>
  <c r="AS355"/>
  <c r="U354"/>
  <c r="AC354"/>
  <c r="S354"/>
  <c r="W354"/>
  <c r="AA354"/>
  <c r="AE354"/>
  <c r="G40"/>
  <c r="G28"/>
  <c r="AF355"/>
  <c r="G306"/>
  <c r="G304"/>
  <c r="G303"/>
  <c r="G453"/>
  <c r="L468"/>
  <c r="AC355"/>
  <c r="G443"/>
  <c r="G442"/>
  <c r="G458"/>
  <c r="AR772"/>
  <c r="AP772"/>
  <c r="AN772"/>
  <c r="AL772"/>
  <c r="AJ772"/>
  <c r="AH772"/>
  <c r="AF772"/>
  <c r="AD772"/>
  <c r="AB772"/>
  <c r="Z772"/>
  <c r="X772"/>
  <c r="V772"/>
  <c r="T772"/>
  <c r="R772"/>
  <c r="P772"/>
  <c r="N772"/>
  <c r="L772"/>
  <c r="J772"/>
  <c r="AT772"/>
  <c r="AI355"/>
  <c r="J355"/>
  <c r="H772"/>
  <c r="E774"/>
  <c r="AU51"/>
  <c r="AU776"/>
  <c r="AS51"/>
  <c r="AS776"/>
  <c r="AQ51"/>
  <c r="AQ776"/>
  <c r="AO51"/>
  <c r="AO776"/>
  <c r="AM51"/>
  <c r="AM776"/>
  <c r="AK51"/>
  <c r="AK776"/>
  <c r="AI51"/>
  <c r="AI776"/>
  <c r="AG51"/>
  <c r="AG776"/>
  <c r="AE51"/>
  <c r="AE776"/>
  <c r="AC51"/>
  <c r="AC776"/>
  <c r="AA51"/>
  <c r="AA776"/>
  <c r="Y51"/>
  <c r="Y776"/>
  <c r="W51"/>
  <c r="W776"/>
  <c r="U51"/>
  <c r="U776"/>
  <c r="S51"/>
  <c r="S776"/>
  <c r="Q51"/>
  <c r="Q776"/>
  <c r="O51"/>
  <c r="O776"/>
  <c r="M51"/>
  <c r="M776"/>
  <c r="K51"/>
  <c r="K776"/>
  <c r="I51"/>
  <c r="I776"/>
  <c r="F775"/>
  <c r="H762"/>
  <c r="H25" s="1"/>
  <c r="L762"/>
  <c r="L25" s="1"/>
  <c r="L777"/>
  <c r="P762"/>
  <c r="P25" s="1"/>
  <c r="P777"/>
  <c r="T762"/>
  <c r="T25" s="1"/>
  <c r="X762"/>
  <c r="X25" s="1"/>
  <c r="X777"/>
  <c r="T763"/>
  <c r="T26" s="1"/>
  <c r="AN763"/>
  <c r="AN26" s="1"/>
  <c r="H764"/>
  <c r="H27" s="1"/>
  <c r="H781"/>
  <c r="L764"/>
  <c r="L27" s="1"/>
  <c r="L781"/>
  <c r="P764"/>
  <c r="P27" s="1"/>
  <c r="P781"/>
  <c r="T764"/>
  <c r="T27" s="1"/>
  <c r="T781"/>
  <c r="X764"/>
  <c r="X27" s="1"/>
  <c r="X781"/>
  <c r="AB764"/>
  <c r="AB27" s="1"/>
  <c r="AB781"/>
  <c r="AH764"/>
  <c r="AH27" s="1"/>
  <c r="AH781"/>
  <c r="AJ764"/>
  <c r="AJ27" s="1"/>
  <c r="AJ781"/>
  <c r="AN764"/>
  <c r="AN27" s="1"/>
  <c r="AN781"/>
  <c r="AR764"/>
  <c r="AR27" s="1"/>
  <c r="AR781"/>
  <c r="Q355"/>
  <c r="I762"/>
  <c r="I25" s="1"/>
  <c r="K762"/>
  <c r="K25" s="1"/>
  <c r="K777"/>
  <c r="M762"/>
  <c r="M25" s="1"/>
  <c r="M777"/>
  <c r="O762"/>
  <c r="O25" s="1"/>
  <c r="Q762"/>
  <c r="Q25" s="1"/>
  <c r="Q777"/>
  <c r="S762"/>
  <c r="S25" s="1"/>
  <c r="S777"/>
  <c r="U762"/>
  <c r="U25" s="1"/>
  <c r="W762"/>
  <c r="W25" s="1"/>
  <c r="Y762"/>
  <c r="Y25" s="1"/>
  <c r="Y777"/>
  <c r="AA762"/>
  <c r="AA25" s="1"/>
  <c r="AA777"/>
  <c r="AC762"/>
  <c r="AC25" s="1"/>
  <c r="AE762"/>
  <c r="AE25" s="1"/>
  <c r="AE777"/>
  <c r="AG762"/>
  <c r="AG25" s="1"/>
  <c r="AG777"/>
  <c r="AI762"/>
  <c r="AI25" s="1"/>
  <c r="AI777"/>
  <c r="AK762"/>
  <c r="AK25" s="1"/>
  <c r="AK777"/>
  <c r="AM762"/>
  <c r="AM25" s="1"/>
  <c r="AM777"/>
  <c r="AO762"/>
  <c r="AO25" s="1"/>
  <c r="AO777"/>
  <c r="AQ762"/>
  <c r="AQ25" s="1"/>
  <c r="AQ777"/>
  <c r="AS762"/>
  <c r="AS25" s="1"/>
  <c r="AU762"/>
  <c r="AU25" s="1"/>
  <c r="AU777"/>
  <c r="U763"/>
  <c r="U26" s="1"/>
  <c r="AC763"/>
  <c r="AC26" s="1"/>
  <c r="AS763"/>
  <c r="AS26" s="1"/>
  <c r="AS777"/>
  <c r="I764"/>
  <c r="I27" s="1"/>
  <c r="I781"/>
  <c r="M764"/>
  <c r="M27" s="1"/>
  <c r="M781"/>
  <c r="Q764"/>
  <c r="Q27" s="1"/>
  <c r="Q781"/>
  <c r="U764"/>
  <c r="U27" s="1"/>
  <c r="U781"/>
  <c r="Y764"/>
  <c r="Y27" s="1"/>
  <c r="Y781"/>
  <c r="AC764"/>
  <c r="AC27" s="1"/>
  <c r="AC781"/>
  <c r="AE764"/>
  <c r="AE27" s="1"/>
  <c r="AE781"/>
  <c r="AK764"/>
  <c r="AK27" s="1"/>
  <c r="AK781"/>
  <c r="AO764"/>
  <c r="AO27" s="1"/>
  <c r="AO781"/>
  <c r="AS764"/>
  <c r="AS27" s="1"/>
  <c r="AS781"/>
  <c r="L355"/>
  <c r="M435"/>
  <c r="G765"/>
  <c r="T355"/>
  <c r="I468"/>
  <c r="I474"/>
  <c r="F469"/>
  <c r="K474"/>
  <c r="K767" s="1"/>
  <c r="K468"/>
  <c r="E469"/>
  <c r="S474"/>
  <c r="S473" s="1"/>
  <c r="S468"/>
  <c r="AA468"/>
  <c r="AA474"/>
  <c r="AA473" s="1"/>
  <c r="AC474"/>
  <c r="AC473" s="1"/>
  <c r="AC468"/>
  <c r="AE474"/>
  <c r="AE473" s="1"/>
  <c r="AE468"/>
  <c r="AK474"/>
  <c r="AK473" s="1"/>
  <c r="AK468"/>
  <c r="AO474"/>
  <c r="AO473" s="1"/>
  <c r="AO468"/>
  <c r="H354"/>
  <c r="L354"/>
  <c r="P354"/>
  <c r="T354"/>
  <c r="AB354"/>
  <c r="AH354"/>
  <c r="AJ354"/>
  <c r="AN354"/>
  <c r="AR354"/>
  <c r="H355"/>
  <c r="R355"/>
  <c r="AB355"/>
  <c r="AH355"/>
  <c r="AJ355"/>
  <c r="AN355"/>
  <c r="AR355"/>
  <c r="H356"/>
  <c r="L356"/>
  <c r="P356"/>
  <c r="T356"/>
  <c r="X356"/>
  <c r="AB356"/>
  <c r="AH356"/>
  <c r="AJ356"/>
  <c r="AN356"/>
  <c r="AR356"/>
  <c r="I353"/>
  <c r="M353"/>
  <c r="Q353"/>
  <c r="U353"/>
  <c r="Y353"/>
  <c r="AC353"/>
  <c r="AE353"/>
  <c r="AK353"/>
  <c r="AO353"/>
  <c r="AS353"/>
  <c r="AT473"/>
  <c r="AG355"/>
  <c r="AM355"/>
  <c r="AQ355"/>
  <c r="AU355"/>
  <c r="K356"/>
  <c r="Q356"/>
  <c r="U356"/>
  <c r="Y356"/>
  <c r="AC356"/>
  <c r="AE356"/>
  <c r="AK356"/>
  <c r="AO356"/>
  <c r="AS356"/>
  <c r="J353"/>
  <c r="N353"/>
  <c r="R353"/>
  <c r="V353"/>
  <c r="Z353"/>
  <c r="AD353"/>
  <c r="AF353"/>
  <c r="AL353"/>
  <c r="AP353"/>
  <c r="AT353"/>
  <c r="H777"/>
  <c r="AS772"/>
  <c r="AQ772"/>
  <c r="AO772"/>
  <c r="AM772"/>
  <c r="AK772"/>
  <c r="AI772"/>
  <c r="AG772"/>
  <c r="AE772"/>
  <c r="AC772"/>
  <c r="AA772"/>
  <c r="Y772"/>
  <c r="W772"/>
  <c r="U772"/>
  <c r="S772"/>
  <c r="Q772"/>
  <c r="O772"/>
  <c r="M772"/>
  <c r="E773"/>
  <c r="K772"/>
  <c r="F773"/>
  <c r="G773" s="1"/>
  <c r="I772"/>
  <c r="F774"/>
  <c r="AU772"/>
  <c r="AT51"/>
  <c r="AT776"/>
  <c r="AR51"/>
  <c r="AR776"/>
  <c r="AP51"/>
  <c r="AP776"/>
  <c r="AN51"/>
  <c r="AN776"/>
  <c r="AL51"/>
  <c r="AL776"/>
  <c r="AJ51"/>
  <c r="AJ776"/>
  <c r="AH51"/>
  <c r="AH776"/>
  <c r="AF51"/>
  <c r="AF776"/>
  <c r="AD51"/>
  <c r="AD776"/>
  <c r="AB51"/>
  <c r="AB776"/>
  <c r="Z51"/>
  <c r="Z776"/>
  <c r="X51"/>
  <c r="X776"/>
  <c r="V51"/>
  <c r="V776"/>
  <c r="T51"/>
  <c r="T776"/>
  <c r="R51"/>
  <c r="R776"/>
  <c r="N51"/>
  <c r="N776"/>
  <c r="L51"/>
  <c r="L776"/>
  <c r="J51"/>
  <c r="J776"/>
  <c r="H51"/>
  <c r="H776"/>
  <c r="E775"/>
  <c r="P290"/>
  <c r="G446"/>
  <c r="G445"/>
  <c r="AD762"/>
  <c r="AD25" s="1"/>
  <c r="AD777"/>
  <c r="AF762"/>
  <c r="AF25" s="1"/>
  <c r="AF777"/>
  <c r="AL762"/>
  <c r="AL25" s="1"/>
  <c r="AL777"/>
  <c r="AP762"/>
  <c r="AP25" s="1"/>
  <c r="AP777"/>
  <c r="AT762"/>
  <c r="AT25" s="1"/>
  <c r="AT777"/>
  <c r="N763"/>
  <c r="N26" s="1"/>
  <c r="J764"/>
  <c r="J27" s="1"/>
  <c r="J781"/>
  <c r="N764"/>
  <c r="N27" s="1"/>
  <c r="N781"/>
  <c r="R764"/>
  <c r="R27" s="1"/>
  <c r="R781"/>
  <c r="V764"/>
  <c r="V27" s="1"/>
  <c r="V781"/>
  <c r="Z764"/>
  <c r="Z27" s="1"/>
  <c r="Z781"/>
  <c r="AD764"/>
  <c r="AD27" s="1"/>
  <c r="AD781"/>
  <c r="AF764"/>
  <c r="AF27" s="1"/>
  <c r="AF781"/>
  <c r="AL764"/>
  <c r="AL27" s="1"/>
  <c r="AL781"/>
  <c r="AP764"/>
  <c r="AP27" s="1"/>
  <c r="AP781"/>
  <c r="AT764"/>
  <c r="AT27" s="1"/>
  <c r="AT781"/>
  <c r="O763"/>
  <c r="O26" s="1"/>
  <c r="W763"/>
  <c r="W26" s="1"/>
  <c r="K764"/>
  <c r="K27" s="1"/>
  <c r="K781"/>
  <c r="O764"/>
  <c r="O27" s="1"/>
  <c r="O781"/>
  <c r="S764"/>
  <c r="S27" s="1"/>
  <c r="S781"/>
  <c r="W764"/>
  <c r="W27" s="1"/>
  <c r="W781"/>
  <c r="AA764"/>
  <c r="AA27" s="1"/>
  <c r="AA781"/>
  <c r="AG764"/>
  <c r="AG27" s="1"/>
  <c r="AG781"/>
  <c r="AI764"/>
  <c r="AI27" s="1"/>
  <c r="AI781"/>
  <c r="AM764"/>
  <c r="AM27" s="1"/>
  <c r="AM781"/>
  <c r="AQ764"/>
  <c r="AQ27" s="1"/>
  <c r="AQ781"/>
  <c r="AU764"/>
  <c r="AU27" s="1"/>
  <c r="AU781"/>
  <c r="J761"/>
  <c r="J24" s="1"/>
  <c r="J777"/>
  <c r="N761"/>
  <c r="N24" s="1"/>
  <c r="N777"/>
  <c r="R761"/>
  <c r="R24" s="1"/>
  <c r="R777"/>
  <c r="V761"/>
  <c r="V24" s="1"/>
  <c r="V777"/>
  <c r="Z761"/>
  <c r="Z24" s="1"/>
  <c r="Z777"/>
  <c r="AB761"/>
  <c r="AB24" s="1"/>
  <c r="AB777"/>
  <c r="AH761"/>
  <c r="AH24" s="1"/>
  <c r="AH777"/>
  <c r="AJ761"/>
  <c r="AJ24" s="1"/>
  <c r="AJ777"/>
  <c r="AN761"/>
  <c r="AN24" s="1"/>
  <c r="AR761"/>
  <c r="AR24" s="1"/>
  <c r="AR777"/>
  <c r="G494"/>
  <c r="F470"/>
  <c r="G470" s="1"/>
  <c r="O473"/>
  <c r="U355"/>
  <c r="M473"/>
  <c r="G449"/>
  <c r="M468"/>
  <c r="I355"/>
  <c r="J354"/>
  <c r="N354"/>
  <c r="R354"/>
  <c r="V354"/>
  <c r="Z354"/>
  <c r="Z767"/>
  <c r="AD354"/>
  <c r="AF354"/>
  <c r="AL354"/>
  <c r="AP354"/>
  <c r="AT354"/>
  <c r="N355"/>
  <c r="V355"/>
  <c r="AD355"/>
  <c r="AL355"/>
  <c r="AP355"/>
  <c r="AT355"/>
  <c r="J356"/>
  <c r="N356"/>
  <c r="R356"/>
  <c r="V356"/>
  <c r="Z356"/>
  <c r="AD356"/>
  <c r="AF356"/>
  <c r="AL356"/>
  <c r="AP356"/>
  <c r="AT356"/>
  <c r="K353"/>
  <c r="O353"/>
  <c r="S353"/>
  <c r="W353"/>
  <c r="AA353"/>
  <c r="AG353"/>
  <c r="AI353"/>
  <c r="AI767"/>
  <c r="AM353"/>
  <c r="AQ353"/>
  <c r="AU353"/>
  <c r="AT468"/>
  <c r="AU474"/>
  <c r="AU473" s="1"/>
  <c r="AU468"/>
  <c r="O355"/>
  <c r="P355" s="1"/>
  <c r="AE355"/>
  <c r="AK355"/>
  <c r="AO355"/>
  <c r="I356"/>
  <c r="M356"/>
  <c r="S356"/>
  <c r="W356"/>
  <c r="AA356"/>
  <c r="AG356"/>
  <c r="AI356"/>
  <c r="AM356"/>
  <c r="AQ356"/>
  <c r="AU356"/>
  <c r="L353"/>
  <c r="P353"/>
  <c r="P767"/>
  <c r="T353"/>
  <c r="X353"/>
  <c r="AB353"/>
  <c r="AH353"/>
  <c r="AH767"/>
  <c r="AJ353"/>
  <c r="AN353"/>
  <c r="AR353"/>
  <c r="AR767"/>
  <c r="H353"/>
  <c r="E782"/>
  <c r="AS473"/>
  <c r="W355"/>
  <c r="G463"/>
  <c r="F448"/>
  <c r="X473"/>
  <c r="F476"/>
  <c r="E448"/>
  <c r="E165"/>
  <c r="E41"/>
  <c r="G41" s="1"/>
  <c r="G515"/>
  <c r="G305"/>
  <c r="G316"/>
  <c r="G315"/>
  <c r="G314"/>
  <c r="G313"/>
  <c r="G311"/>
  <c r="G310"/>
  <c r="G309"/>
  <c r="G308"/>
  <c r="AI347"/>
  <c r="AI287" s="1"/>
  <c r="F756"/>
  <c r="J763"/>
  <c r="J26" s="1"/>
  <c r="R763"/>
  <c r="R26" s="1"/>
  <c r="V763"/>
  <c r="V26" s="1"/>
  <c r="Z763"/>
  <c r="Z26" s="1"/>
  <c r="AB763"/>
  <c r="AB26" s="1"/>
  <c r="AH763"/>
  <c r="AH26" s="1"/>
  <c r="AJ763"/>
  <c r="AJ26" s="1"/>
  <c r="AR763"/>
  <c r="AR26" s="1"/>
  <c r="I763"/>
  <c r="I26" s="1"/>
  <c r="M763"/>
  <c r="M26" s="1"/>
  <c r="Q763"/>
  <c r="Q26" s="1"/>
  <c r="Y763"/>
  <c r="Y26" s="1"/>
  <c r="AG763"/>
  <c r="AG26" s="1"/>
  <c r="AI763"/>
  <c r="AI26" s="1"/>
  <c r="AM763"/>
  <c r="AM26" s="1"/>
  <c r="AQ763"/>
  <c r="AQ26" s="1"/>
  <c r="AU763"/>
  <c r="AU26" s="1"/>
  <c r="H763"/>
  <c r="H26" s="1"/>
  <c r="L763"/>
  <c r="L26" s="1"/>
  <c r="P763"/>
  <c r="P26" s="1"/>
  <c r="X763"/>
  <c r="X26" s="1"/>
  <c r="AD763"/>
  <c r="AD26" s="1"/>
  <c r="AL763"/>
  <c r="AL26" s="1"/>
  <c r="AP763"/>
  <c r="AP26" s="1"/>
  <c r="AT763"/>
  <c r="AT26" s="1"/>
  <c r="K763"/>
  <c r="K26" s="1"/>
  <c r="S763"/>
  <c r="S26" s="1"/>
  <c r="AA763"/>
  <c r="AA26" s="1"/>
  <c r="AE763"/>
  <c r="AE26" s="1"/>
  <c r="AK763"/>
  <c r="AK26" s="1"/>
  <c r="AO763"/>
  <c r="AO26" s="1"/>
  <c r="AF763"/>
  <c r="AF26" s="1"/>
  <c r="AN473"/>
  <c r="N476"/>
  <c r="E476" s="1"/>
  <c r="E471"/>
  <c r="G471" s="1"/>
  <c r="E451"/>
  <c r="G451" s="1"/>
  <c r="E475"/>
  <c r="F350"/>
  <c r="E755"/>
  <c r="F758"/>
  <c r="F757"/>
  <c r="L473"/>
  <c r="F475"/>
  <c r="AU438"/>
  <c r="AU168"/>
  <c r="AS438"/>
  <c r="AS168"/>
  <c r="AQ438"/>
  <c r="AQ168"/>
  <c r="AO438"/>
  <c r="AO168"/>
  <c r="AM438"/>
  <c r="AM168"/>
  <c r="AK438"/>
  <c r="AK168"/>
  <c r="AI438"/>
  <c r="AI168"/>
  <c r="AG438"/>
  <c r="AG168"/>
  <c r="AE438"/>
  <c r="AE168"/>
  <c r="AC438"/>
  <c r="AC168"/>
  <c r="AA438"/>
  <c r="AA168"/>
  <c r="Y438"/>
  <c r="Y168"/>
  <c r="W438"/>
  <c r="W168"/>
  <c r="U438"/>
  <c r="U168"/>
  <c r="S438"/>
  <c r="S168"/>
  <c r="Q438"/>
  <c r="Q168"/>
  <c r="O438"/>
  <c r="O168"/>
  <c r="M438"/>
  <c r="M168"/>
  <c r="K438"/>
  <c r="K168"/>
  <c r="I438"/>
  <c r="I168"/>
  <c r="AR441"/>
  <c r="AR14" s="1"/>
  <c r="AR39" s="1"/>
  <c r="AR171"/>
  <c r="AB441"/>
  <c r="AB14" s="1"/>
  <c r="AB39" s="1"/>
  <c r="AB171"/>
  <c r="V441"/>
  <c r="V14" s="1"/>
  <c r="V39" s="1"/>
  <c r="V171"/>
  <c r="P441"/>
  <c r="P171"/>
  <c r="J441"/>
  <c r="J14" s="1"/>
  <c r="J39" s="1"/>
  <c r="J171"/>
  <c r="AT440"/>
  <c r="AT170"/>
  <c r="AR440"/>
  <c r="AR170"/>
  <c r="AP440"/>
  <c r="AP170"/>
  <c r="AN440"/>
  <c r="AN170"/>
  <c r="AL440"/>
  <c r="AL170"/>
  <c r="AJ440"/>
  <c r="AJ170"/>
  <c r="AH440"/>
  <c r="AH170"/>
  <c r="AF440"/>
  <c r="AF170"/>
  <c r="AD440"/>
  <c r="AD13" s="1"/>
  <c r="AD170"/>
  <c r="AB440"/>
  <c r="AB170"/>
  <c r="Z440"/>
  <c r="Z170"/>
  <c r="X440"/>
  <c r="X170"/>
  <c r="V440"/>
  <c r="V170"/>
  <c r="T440"/>
  <c r="T170"/>
  <c r="R440"/>
  <c r="R170"/>
  <c r="P440"/>
  <c r="P170"/>
  <c r="N440"/>
  <c r="N170"/>
  <c r="L440"/>
  <c r="L170"/>
  <c r="J440"/>
  <c r="J170"/>
  <c r="H440"/>
  <c r="H13" s="1"/>
  <c r="H38" s="1"/>
  <c r="H170"/>
  <c r="AT439"/>
  <c r="AT12" s="1"/>
  <c r="AT37" s="1"/>
  <c r="AT169"/>
  <c r="AR439"/>
  <c r="AR12" s="1"/>
  <c r="AR37" s="1"/>
  <c r="AR169"/>
  <c r="AP439"/>
  <c r="AP12" s="1"/>
  <c r="AP37" s="1"/>
  <c r="AP169"/>
  <c r="AN439"/>
  <c r="AN12" s="1"/>
  <c r="AN169"/>
  <c r="AL439"/>
  <c r="AL12" s="1"/>
  <c r="AL37" s="1"/>
  <c r="AL169"/>
  <c r="AJ439"/>
  <c r="AJ12" s="1"/>
  <c r="AJ37" s="1"/>
  <c r="AJ169"/>
  <c r="AH439"/>
  <c r="AH12" s="1"/>
  <c r="AH37" s="1"/>
  <c r="AH169"/>
  <c r="AF439"/>
  <c r="AF12" s="1"/>
  <c r="AF37" s="1"/>
  <c r="AF169"/>
  <c r="AD439"/>
  <c r="AD12" s="1"/>
  <c r="AD37" s="1"/>
  <c r="AD169"/>
  <c r="AB439"/>
  <c r="AB12" s="1"/>
  <c r="AB37" s="1"/>
  <c r="AB169"/>
  <c r="Z439"/>
  <c r="Z12" s="1"/>
  <c r="Z169"/>
  <c r="X439"/>
  <c r="X12" s="1"/>
  <c r="X37" s="1"/>
  <c r="X169"/>
  <c r="V439"/>
  <c r="V12" s="1"/>
  <c r="V37" s="1"/>
  <c r="V169"/>
  <c r="T439"/>
  <c r="T12" s="1"/>
  <c r="T37" s="1"/>
  <c r="T169"/>
  <c r="R439"/>
  <c r="R12" s="1"/>
  <c r="R37" s="1"/>
  <c r="R169"/>
  <c r="P439"/>
  <c r="P169"/>
  <c r="N439"/>
  <c r="N12" s="1"/>
  <c r="N169"/>
  <c r="L439"/>
  <c r="L12" s="1"/>
  <c r="L169"/>
  <c r="J439"/>
  <c r="J12" s="1"/>
  <c r="J37" s="1"/>
  <c r="J169"/>
  <c r="H439"/>
  <c r="H12" s="1"/>
  <c r="H169"/>
  <c r="H438"/>
  <c r="H168"/>
  <c r="AT438"/>
  <c r="AT168"/>
  <c r="AR438"/>
  <c r="AR168"/>
  <c r="AP438"/>
  <c r="AP168"/>
  <c r="AN438"/>
  <c r="AN168"/>
  <c r="AL438"/>
  <c r="AL168"/>
  <c r="AJ438"/>
  <c r="AJ168"/>
  <c r="AH438"/>
  <c r="AH168"/>
  <c r="AF438"/>
  <c r="AF168"/>
  <c r="AD438"/>
  <c r="AD168"/>
  <c r="AB438"/>
  <c r="AB168"/>
  <c r="Z438"/>
  <c r="Z168"/>
  <c r="X438"/>
  <c r="X168"/>
  <c r="V438"/>
  <c r="V168"/>
  <c r="T438"/>
  <c r="T168"/>
  <c r="R438"/>
  <c r="R168"/>
  <c r="P438"/>
  <c r="P168"/>
  <c r="N438"/>
  <c r="N168"/>
  <c r="L438"/>
  <c r="L168"/>
  <c r="J438"/>
  <c r="J168"/>
  <c r="AU441"/>
  <c r="AU14" s="1"/>
  <c r="AU39" s="1"/>
  <c r="AU171"/>
  <c r="AM441"/>
  <c r="AM14" s="1"/>
  <c r="AM39" s="1"/>
  <c r="AM171"/>
  <c r="AE441"/>
  <c r="AE14" s="1"/>
  <c r="AE39" s="1"/>
  <c r="AE171"/>
  <c r="Y441"/>
  <c r="Y14" s="1"/>
  <c r="Y39" s="1"/>
  <c r="Y171"/>
  <c r="S441"/>
  <c r="S14" s="1"/>
  <c r="S39" s="1"/>
  <c r="S171"/>
  <c r="M441"/>
  <c r="M14" s="1"/>
  <c r="M39" s="1"/>
  <c r="M171"/>
  <c r="AU440"/>
  <c r="AU170"/>
  <c r="AS440"/>
  <c r="AS170"/>
  <c r="AQ440"/>
  <c r="AQ170"/>
  <c r="AO440"/>
  <c r="AO170"/>
  <c r="AM440"/>
  <c r="AM170"/>
  <c r="AK440"/>
  <c r="AK170"/>
  <c r="AI440"/>
  <c r="AI170"/>
  <c r="AG440"/>
  <c r="AG170"/>
  <c r="AE440"/>
  <c r="AE13" s="1"/>
  <c r="AE170"/>
  <c r="AC440"/>
  <c r="AC170"/>
  <c r="AA440"/>
  <c r="AA170"/>
  <c r="Y440"/>
  <c r="Y170"/>
  <c r="W440"/>
  <c r="W170"/>
  <c r="U440"/>
  <c r="U170"/>
  <c r="S440"/>
  <c r="S170"/>
  <c r="Q440"/>
  <c r="Q170"/>
  <c r="O440"/>
  <c r="O170"/>
  <c r="M170"/>
  <c r="K440"/>
  <c r="K170"/>
  <c r="I440"/>
  <c r="I13" s="1"/>
  <c r="I170"/>
  <c r="AU439"/>
  <c r="AU12" s="1"/>
  <c r="AU37" s="1"/>
  <c r="AU169"/>
  <c r="AS439"/>
  <c r="AS12" s="1"/>
  <c r="AS37" s="1"/>
  <c r="AS169"/>
  <c r="AQ439"/>
  <c r="AQ12" s="1"/>
  <c r="AQ37" s="1"/>
  <c r="AQ169"/>
  <c r="AO439"/>
  <c r="AO12" s="1"/>
  <c r="AO37" s="1"/>
  <c r="AO169"/>
  <c r="AM439"/>
  <c r="AM12" s="1"/>
  <c r="AM37" s="1"/>
  <c r="AM169"/>
  <c r="AK439"/>
  <c r="AK12" s="1"/>
  <c r="AK37" s="1"/>
  <c r="AK169"/>
  <c r="AI439"/>
  <c r="AI12" s="1"/>
  <c r="AI37" s="1"/>
  <c r="AI169"/>
  <c r="AG439"/>
  <c r="AG12" s="1"/>
  <c r="AG37" s="1"/>
  <c r="AG169"/>
  <c r="AE439"/>
  <c r="AE12" s="1"/>
  <c r="AE37" s="1"/>
  <c r="AE169"/>
  <c r="AC439"/>
  <c r="AC12" s="1"/>
  <c r="AC37" s="1"/>
  <c r="AA439"/>
  <c r="AA12" s="1"/>
  <c r="AA37" s="1"/>
  <c r="AA169"/>
  <c r="Y439"/>
  <c r="Y12" s="1"/>
  <c r="Y37" s="1"/>
  <c r="Y169"/>
  <c r="W439"/>
  <c r="W12" s="1"/>
  <c r="W37" s="1"/>
  <c r="W169"/>
  <c r="U439"/>
  <c r="U12" s="1"/>
  <c r="U37" s="1"/>
  <c r="U169"/>
  <c r="S439"/>
  <c r="S12" s="1"/>
  <c r="S37" s="1"/>
  <c r="S169"/>
  <c r="Q439"/>
  <c r="Q12" s="1"/>
  <c r="Q37" s="1"/>
  <c r="Q169"/>
  <c r="O439"/>
  <c r="O12" s="1"/>
  <c r="O169"/>
  <c r="M439"/>
  <c r="M169"/>
  <c r="K439"/>
  <c r="K12" s="1"/>
  <c r="K37" s="1"/>
  <c r="K169"/>
  <c r="I439"/>
  <c r="I12" s="1"/>
  <c r="I169"/>
  <c r="E288"/>
  <c r="E291"/>
  <c r="F348"/>
  <c r="F351"/>
  <c r="G351" s="1"/>
  <c r="E350"/>
  <c r="G350" s="1"/>
  <c r="AT347"/>
  <c r="AT287" s="1"/>
  <c r="AR347"/>
  <c r="AR287" s="1"/>
  <c r="AP347"/>
  <c r="AP287" s="1"/>
  <c r="AN347"/>
  <c r="AN287" s="1"/>
  <c r="AL347"/>
  <c r="AL287" s="1"/>
  <c r="AJ347"/>
  <c r="AJ287" s="1"/>
  <c r="AH347"/>
  <c r="AH287" s="1"/>
  <c r="AF347"/>
  <c r="AF287" s="1"/>
  <c r="AD347"/>
  <c r="AD287" s="1"/>
  <c r="AB347"/>
  <c r="AB287" s="1"/>
  <c r="Z347"/>
  <c r="Z287" s="1"/>
  <c r="X347"/>
  <c r="X287" s="1"/>
  <c r="V347"/>
  <c r="V287" s="1"/>
  <c r="T347"/>
  <c r="T287" s="1"/>
  <c r="R347"/>
  <c r="R287" s="1"/>
  <c r="P347"/>
  <c r="N347"/>
  <c r="N287" s="1"/>
  <c r="L347"/>
  <c r="L287" s="1"/>
  <c r="J347"/>
  <c r="J287" s="1"/>
  <c r="L291"/>
  <c r="F291" s="1"/>
  <c r="L290"/>
  <c r="F290" s="1"/>
  <c r="H290"/>
  <c r="E290" s="1"/>
  <c r="AT289"/>
  <c r="AR289"/>
  <c r="AP289"/>
  <c r="AN289"/>
  <c r="AL289"/>
  <c r="AJ289"/>
  <c r="AH289"/>
  <c r="AF289"/>
  <c r="AD289"/>
  <c r="AB289"/>
  <c r="Z289"/>
  <c r="X289"/>
  <c r="V289"/>
  <c r="T289"/>
  <c r="R289"/>
  <c r="P289"/>
  <c r="N289"/>
  <c r="L289"/>
  <c r="J289"/>
  <c r="H289"/>
  <c r="J754"/>
  <c r="J762"/>
  <c r="J25" s="1"/>
  <c r="N754"/>
  <c r="N762"/>
  <c r="N25" s="1"/>
  <c r="R754"/>
  <c r="R762"/>
  <c r="R25" s="1"/>
  <c r="V754"/>
  <c r="V762"/>
  <c r="V25" s="1"/>
  <c r="Z754"/>
  <c r="Z762"/>
  <c r="Z25" s="1"/>
  <c r="AB754"/>
  <c r="AB762"/>
  <c r="AB25" s="1"/>
  <c r="AH754"/>
  <c r="AH762"/>
  <c r="AH25" s="1"/>
  <c r="AJ754"/>
  <c r="AJ762"/>
  <c r="AJ25" s="1"/>
  <c r="AN754"/>
  <c r="AN762"/>
  <c r="AN25" s="1"/>
  <c r="AR754"/>
  <c r="AR762"/>
  <c r="AR25" s="1"/>
  <c r="I754"/>
  <c r="I761"/>
  <c r="I24" s="1"/>
  <c r="M754"/>
  <c r="M761"/>
  <c r="M24" s="1"/>
  <c r="Q754"/>
  <c r="Q761"/>
  <c r="Q24" s="1"/>
  <c r="U754"/>
  <c r="U761"/>
  <c r="U24" s="1"/>
  <c r="Y754"/>
  <c r="Y761"/>
  <c r="Y24" s="1"/>
  <c r="AG754"/>
  <c r="AG761"/>
  <c r="AG24" s="1"/>
  <c r="AI754"/>
  <c r="AI761"/>
  <c r="AI24" s="1"/>
  <c r="AM754"/>
  <c r="AM761"/>
  <c r="AM24" s="1"/>
  <c r="AQ754"/>
  <c r="AQ761"/>
  <c r="AQ24" s="1"/>
  <c r="AU754"/>
  <c r="AU761"/>
  <c r="AU24" s="1"/>
  <c r="E348"/>
  <c r="AS347"/>
  <c r="AS287" s="1"/>
  <c r="AO347"/>
  <c r="AO287" s="1"/>
  <c r="AK347"/>
  <c r="AK287" s="1"/>
  <c r="AE347"/>
  <c r="AE287" s="1"/>
  <c r="AC347"/>
  <c r="AC287" s="1"/>
  <c r="AA347"/>
  <c r="AA287" s="1"/>
  <c r="W347"/>
  <c r="W287" s="1"/>
  <c r="S347"/>
  <c r="S287" s="1"/>
  <c r="O347"/>
  <c r="O287" s="1"/>
  <c r="K347"/>
  <c r="I288"/>
  <c r="F288" s="1"/>
  <c r="F755"/>
  <c r="E756"/>
  <c r="E758"/>
  <c r="K754"/>
  <c r="K761"/>
  <c r="K24" s="1"/>
  <c r="O754"/>
  <c r="O761"/>
  <c r="O24" s="1"/>
  <c r="S754"/>
  <c r="S761"/>
  <c r="S24" s="1"/>
  <c r="W754"/>
  <c r="W761"/>
  <c r="W24" s="1"/>
  <c r="AA754"/>
  <c r="AA761"/>
  <c r="AA24" s="1"/>
  <c r="AC754"/>
  <c r="AC761"/>
  <c r="AC24" s="1"/>
  <c r="AE754"/>
  <c r="AE761"/>
  <c r="AE24" s="1"/>
  <c r="AK754"/>
  <c r="AK761"/>
  <c r="AK24" s="1"/>
  <c r="AO754"/>
  <c r="AO761"/>
  <c r="AO24" s="1"/>
  <c r="AS754"/>
  <c r="AS761"/>
  <c r="AS24" s="1"/>
  <c r="L761"/>
  <c r="L24" s="1"/>
  <c r="L754"/>
  <c r="P761"/>
  <c r="P24" s="1"/>
  <c r="P754"/>
  <c r="T761"/>
  <c r="T24" s="1"/>
  <c r="T754"/>
  <c r="X761"/>
  <c r="X24" s="1"/>
  <c r="X754"/>
  <c r="AD761"/>
  <c r="AD24" s="1"/>
  <c r="AD754"/>
  <c r="AF761"/>
  <c r="AF24" s="1"/>
  <c r="AF754"/>
  <c r="AL761"/>
  <c r="AL24" s="1"/>
  <c r="AL754"/>
  <c r="AP761"/>
  <c r="AP24" s="1"/>
  <c r="AP754"/>
  <c r="AT761"/>
  <c r="AT24" s="1"/>
  <c r="AT754"/>
  <c r="H754"/>
  <c r="H761"/>
  <c r="H24" s="1"/>
  <c r="AQ282"/>
  <c r="AQ167" s="1"/>
  <c r="Q282"/>
  <c r="Q167" s="1"/>
  <c r="AI282"/>
  <c r="AI167" s="1"/>
  <c r="Y282"/>
  <c r="Y167" s="1"/>
  <c r="E284"/>
  <c r="I282"/>
  <c r="I167" s="1"/>
  <c r="AO50"/>
  <c r="AK50"/>
  <c r="AE50"/>
  <c r="AQ50"/>
  <c r="AM50"/>
  <c r="AI50"/>
  <c r="AG50"/>
  <c r="AS48"/>
  <c r="AS162"/>
  <c r="AQ48"/>
  <c r="AQ162"/>
  <c r="AO48"/>
  <c r="AO162"/>
  <c r="AM48"/>
  <c r="AM162"/>
  <c r="AM47" s="1"/>
  <c r="AK48"/>
  <c r="AK162"/>
  <c r="AI48"/>
  <c r="AI162"/>
  <c r="AG48"/>
  <c r="AG162"/>
  <c r="AE48"/>
  <c r="AE162"/>
  <c r="AE47" s="1"/>
  <c r="AC48"/>
  <c r="AC162"/>
  <c r="AA48"/>
  <c r="AA162"/>
  <c r="Y48"/>
  <c r="Y162"/>
  <c r="Y47" s="1"/>
  <c r="W48"/>
  <c r="W162"/>
  <c r="U48"/>
  <c r="U162"/>
  <c r="S48"/>
  <c r="S162"/>
  <c r="S47" s="1"/>
  <c r="Q48"/>
  <c r="Q162"/>
  <c r="O48"/>
  <c r="O162"/>
  <c r="M48"/>
  <c r="M162"/>
  <c r="K48"/>
  <c r="K162"/>
  <c r="I48"/>
  <c r="I162"/>
  <c r="AQ49"/>
  <c r="AO49"/>
  <c r="AM49"/>
  <c r="AK49"/>
  <c r="AI49"/>
  <c r="AG49"/>
  <c r="AE49"/>
  <c r="AC49"/>
  <c r="AA49"/>
  <c r="Y49"/>
  <c r="W49"/>
  <c r="U49"/>
  <c r="S49"/>
  <c r="Q49"/>
  <c r="O49"/>
  <c r="M49"/>
  <c r="K49"/>
  <c r="I49"/>
  <c r="AU48"/>
  <c r="AU162"/>
  <c r="AU47" s="1"/>
  <c r="AU49"/>
  <c r="AS49"/>
  <c r="AT50"/>
  <c r="AB50"/>
  <c r="Z50"/>
  <c r="X50"/>
  <c r="V50"/>
  <c r="T50"/>
  <c r="R50"/>
  <c r="N50"/>
  <c r="L50"/>
  <c r="J50"/>
  <c r="H50"/>
  <c r="AR48"/>
  <c r="AR162"/>
  <c r="AR47" s="1"/>
  <c r="AP48"/>
  <c r="AP162"/>
  <c r="AN48"/>
  <c r="AN162"/>
  <c r="AL48"/>
  <c r="AL162"/>
  <c r="AJ48"/>
  <c r="AJ162"/>
  <c r="AH48"/>
  <c r="AH162"/>
  <c r="AF48"/>
  <c r="AF162"/>
  <c r="AD48"/>
  <c r="AD162"/>
  <c r="AB48"/>
  <c r="AB162"/>
  <c r="AB47" s="1"/>
  <c r="Z48"/>
  <c r="Z162"/>
  <c r="X48"/>
  <c r="X162"/>
  <c r="V48"/>
  <c r="V162"/>
  <c r="V47" s="1"/>
  <c r="T48"/>
  <c r="T162"/>
  <c r="R48"/>
  <c r="R162"/>
  <c r="P48"/>
  <c r="P162"/>
  <c r="N48"/>
  <c r="N162"/>
  <c r="L48"/>
  <c r="L162"/>
  <c r="J48"/>
  <c r="J162"/>
  <c r="J47" s="1"/>
  <c r="AR49"/>
  <c r="AP49"/>
  <c r="AN49"/>
  <c r="AL49"/>
  <c r="AJ49"/>
  <c r="AH49"/>
  <c r="AF49"/>
  <c r="AD49"/>
  <c r="AB49"/>
  <c r="Z49"/>
  <c r="X49"/>
  <c r="V49"/>
  <c r="T49"/>
  <c r="R49"/>
  <c r="P49"/>
  <c r="N49"/>
  <c r="L49"/>
  <c r="J49"/>
  <c r="AT48"/>
  <c r="AT162"/>
  <c r="AT49"/>
  <c r="AU50"/>
  <c r="AS50"/>
  <c r="AC50"/>
  <c r="AR50"/>
  <c r="AP50"/>
  <c r="AN50"/>
  <c r="AL50"/>
  <c r="AJ50"/>
  <c r="AH50"/>
  <c r="AF50"/>
  <c r="AD50"/>
  <c r="AA50"/>
  <c r="Y50"/>
  <c r="W50"/>
  <c r="U50"/>
  <c r="S50"/>
  <c r="Q50"/>
  <c r="O50"/>
  <c r="P50" s="1"/>
  <c r="K50"/>
  <c r="I50"/>
  <c r="H49"/>
  <c r="E349"/>
  <c r="G349" s="1"/>
  <c r="AU282"/>
  <c r="AU167" s="1"/>
  <c r="AS282"/>
  <c r="AS167" s="1"/>
  <c r="AO282"/>
  <c r="AO167" s="1"/>
  <c r="AM282"/>
  <c r="AM167" s="1"/>
  <c r="AK282"/>
  <c r="AK167" s="1"/>
  <c r="AG282"/>
  <c r="AG167" s="1"/>
  <c r="AE282"/>
  <c r="AE167" s="1"/>
  <c r="AC282"/>
  <c r="AC167" s="1"/>
  <c r="AA282"/>
  <c r="AA167" s="1"/>
  <c r="W282"/>
  <c r="W167" s="1"/>
  <c r="U282"/>
  <c r="U167" s="1"/>
  <c r="S282"/>
  <c r="S167" s="1"/>
  <c r="O282"/>
  <c r="O167" s="1"/>
  <c r="M282"/>
  <c r="M167" s="1"/>
  <c r="E283"/>
  <c r="K282"/>
  <c r="K167" s="1"/>
  <c r="F283"/>
  <c r="G283" s="1"/>
  <c r="F285"/>
  <c r="AT282"/>
  <c r="AT167" s="1"/>
  <c r="AR282"/>
  <c r="AR167" s="1"/>
  <c r="AP282"/>
  <c r="AP167" s="1"/>
  <c r="AN282"/>
  <c r="AN167" s="1"/>
  <c r="AL282"/>
  <c r="AL167" s="1"/>
  <c r="AJ282"/>
  <c r="AJ167" s="1"/>
  <c r="AH282"/>
  <c r="AH167" s="1"/>
  <c r="AF282"/>
  <c r="AF167" s="1"/>
  <c r="AD282"/>
  <c r="AD167" s="1"/>
  <c r="AB282"/>
  <c r="AB167" s="1"/>
  <c r="Z282"/>
  <c r="Z167" s="1"/>
  <c r="X282"/>
  <c r="X167" s="1"/>
  <c r="V282"/>
  <c r="V167" s="1"/>
  <c r="T282"/>
  <c r="T167" s="1"/>
  <c r="R282"/>
  <c r="R167" s="1"/>
  <c r="P282"/>
  <c r="P167" s="1"/>
  <c r="N282"/>
  <c r="N167" s="1"/>
  <c r="L282"/>
  <c r="L167" s="1"/>
  <c r="J282"/>
  <c r="J167" s="1"/>
  <c r="H167"/>
  <c r="F284"/>
  <c r="F674"/>
  <c r="E674"/>
  <c r="F673"/>
  <c r="E673"/>
  <c r="F672"/>
  <c r="E672"/>
  <c r="F671"/>
  <c r="E671"/>
  <c r="F670"/>
  <c r="G670" s="1"/>
  <c r="F752"/>
  <c r="E752"/>
  <c r="F751"/>
  <c r="E751"/>
  <c r="F750"/>
  <c r="E750"/>
  <c r="F749"/>
  <c r="E749"/>
  <c r="E748"/>
  <c r="F685"/>
  <c r="E685"/>
  <c r="F684"/>
  <c r="E684"/>
  <c r="F683"/>
  <c r="E683"/>
  <c r="E682"/>
  <c r="F682"/>
  <c r="F680"/>
  <c r="F679"/>
  <c r="E679"/>
  <c r="F678"/>
  <c r="E678"/>
  <c r="F677"/>
  <c r="E677"/>
  <c r="F676"/>
  <c r="E676"/>
  <c r="F656"/>
  <c r="E656"/>
  <c r="F655"/>
  <c r="E655"/>
  <c r="F654"/>
  <c r="E654"/>
  <c r="F653"/>
  <c r="E653"/>
  <c r="E652"/>
  <c r="F652"/>
  <c r="F650"/>
  <c r="E650"/>
  <c r="F649"/>
  <c r="E649"/>
  <c r="F648"/>
  <c r="E648"/>
  <c r="F647"/>
  <c r="E647"/>
  <c r="F646"/>
  <c r="E646"/>
  <c r="F644"/>
  <c r="E644"/>
  <c r="F643"/>
  <c r="E643"/>
  <c r="F642"/>
  <c r="E642"/>
  <c r="F641"/>
  <c r="E641"/>
  <c r="F640"/>
  <c r="E640"/>
  <c r="F638"/>
  <c r="E638"/>
  <c r="F637"/>
  <c r="E637"/>
  <c r="F636"/>
  <c r="E636"/>
  <c r="F635"/>
  <c r="E635"/>
  <c r="F634"/>
  <c r="E634"/>
  <c r="F632"/>
  <c r="E632"/>
  <c r="F631"/>
  <c r="E631"/>
  <c r="F630"/>
  <c r="E630"/>
  <c r="F629"/>
  <c r="E629"/>
  <c r="E628"/>
  <c r="F628"/>
  <c r="F626"/>
  <c r="E626"/>
  <c r="F625"/>
  <c r="E625"/>
  <c r="F624"/>
  <c r="E624"/>
  <c r="F623"/>
  <c r="E623"/>
  <c r="E622"/>
  <c r="F622"/>
  <c r="F620"/>
  <c r="E620"/>
  <c r="F619"/>
  <c r="E619"/>
  <c r="F618"/>
  <c r="E618"/>
  <c r="F617"/>
  <c r="E617"/>
  <c r="E616"/>
  <c r="F616"/>
  <c r="F614"/>
  <c r="E614"/>
  <c r="F613"/>
  <c r="E613"/>
  <c r="F612"/>
  <c r="E612"/>
  <c r="F611"/>
  <c r="E611"/>
  <c r="F610"/>
  <c r="G610" s="1"/>
  <c r="F608"/>
  <c r="E608"/>
  <c r="F607"/>
  <c r="E607"/>
  <c r="F606"/>
  <c r="E606"/>
  <c r="F605"/>
  <c r="E605"/>
  <c r="F604"/>
  <c r="E604"/>
  <c r="F602"/>
  <c r="E602"/>
  <c r="F601"/>
  <c r="E601"/>
  <c r="F600"/>
  <c r="E600"/>
  <c r="F599"/>
  <c r="E599"/>
  <c r="F598"/>
  <c r="E598"/>
  <c r="F596"/>
  <c r="E596"/>
  <c r="F595"/>
  <c r="E595"/>
  <c r="F594"/>
  <c r="E594"/>
  <c r="F593"/>
  <c r="E593"/>
  <c r="F592"/>
  <c r="E592"/>
  <c r="F590"/>
  <c r="E590"/>
  <c r="F589"/>
  <c r="E589"/>
  <c r="F588"/>
  <c r="E588"/>
  <c r="F587"/>
  <c r="E587"/>
  <c r="F586"/>
  <c r="E586"/>
  <c r="F584"/>
  <c r="E584"/>
  <c r="F583"/>
  <c r="E583"/>
  <c r="F582"/>
  <c r="E582"/>
  <c r="F581"/>
  <c r="E581"/>
  <c r="F580"/>
  <c r="E580"/>
  <c r="F578"/>
  <c r="E578"/>
  <c r="F577"/>
  <c r="E577"/>
  <c r="F576"/>
  <c r="E576"/>
  <c r="F575"/>
  <c r="E575"/>
  <c r="E574"/>
  <c r="F574"/>
  <c r="F572"/>
  <c r="E572"/>
  <c r="F571"/>
  <c r="E571"/>
  <c r="F570"/>
  <c r="E570"/>
  <c r="F569"/>
  <c r="E569"/>
  <c r="F568"/>
  <c r="E568"/>
  <c r="F566"/>
  <c r="E566"/>
  <c r="F565"/>
  <c r="E565"/>
  <c r="F564"/>
  <c r="E564"/>
  <c r="F563"/>
  <c r="E563"/>
  <c r="E562"/>
  <c r="F562"/>
  <c r="F560"/>
  <c r="E560"/>
  <c r="F559"/>
  <c r="E559"/>
  <c r="F558"/>
  <c r="E558"/>
  <c r="F557"/>
  <c r="E557"/>
  <c r="E556"/>
  <c r="F556"/>
  <c r="F554"/>
  <c r="E554"/>
  <c r="F553"/>
  <c r="E553"/>
  <c r="F552"/>
  <c r="E552"/>
  <c r="F551"/>
  <c r="E551"/>
  <c r="E550"/>
  <c r="F550"/>
  <c r="F547"/>
  <c r="E547"/>
  <c r="F546"/>
  <c r="E546"/>
  <c r="F545"/>
  <c r="E545"/>
  <c r="F544"/>
  <c r="E544"/>
  <c r="F542"/>
  <c r="E542"/>
  <c r="F541"/>
  <c r="E541"/>
  <c r="F540"/>
  <c r="E540"/>
  <c r="F539"/>
  <c r="E539"/>
  <c r="F538"/>
  <c r="E538"/>
  <c r="F536"/>
  <c r="E536"/>
  <c r="F535"/>
  <c r="E535"/>
  <c r="F534"/>
  <c r="E534"/>
  <c r="F533"/>
  <c r="E533"/>
  <c r="F532"/>
  <c r="E532"/>
  <c r="F530"/>
  <c r="E530"/>
  <c r="F529"/>
  <c r="E529"/>
  <c r="F528"/>
  <c r="E528"/>
  <c r="F527"/>
  <c r="E527"/>
  <c r="E526"/>
  <c r="F526"/>
  <c r="F436"/>
  <c r="E436"/>
  <c r="F435"/>
  <c r="E435"/>
  <c r="F434"/>
  <c r="E434"/>
  <c r="F433"/>
  <c r="E433"/>
  <c r="AT432"/>
  <c r="AS432"/>
  <c r="AQ432"/>
  <c r="AP432"/>
  <c r="AO432"/>
  <c r="AN432"/>
  <c r="AL432"/>
  <c r="AK432"/>
  <c r="AJ432"/>
  <c r="AI432"/>
  <c r="AH432"/>
  <c r="AG432"/>
  <c r="AF432"/>
  <c r="AD432"/>
  <c r="AC432"/>
  <c r="AA432"/>
  <c r="Z432"/>
  <c r="X432"/>
  <c r="W432"/>
  <c r="U432"/>
  <c r="T432"/>
  <c r="R432"/>
  <c r="Q432"/>
  <c r="O432"/>
  <c r="N432"/>
  <c r="L432"/>
  <c r="K432"/>
  <c r="I432"/>
  <c r="H432"/>
  <c r="F514"/>
  <c r="E514"/>
  <c r="F513"/>
  <c r="E513"/>
  <c r="F512"/>
  <c r="E512"/>
  <c r="F511"/>
  <c r="E511"/>
  <c r="F510"/>
  <c r="E510"/>
  <c r="F509"/>
  <c r="E509"/>
  <c r="F508"/>
  <c r="E508"/>
  <c r="F507"/>
  <c r="E507"/>
  <c r="F506"/>
  <c r="E506"/>
  <c r="E505"/>
  <c r="F505"/>
  <c r="F493"/>
  <c r="E493"/>
  <c r="F492"/>
  <c r="E492"/>
  <c r="F491"/>
  <c r="E491"/>
  <c r="F490"/>
  <c r="E490"/>
  <c r="E489"/>
  <c r="F489"/>
  <c r="F488"/>
  <c r="E488"/>
  <c r="F487"/>
  <c r="E487"/>
  <c r="F486"/>
  <c r="E486"/>
  <c r="F485"/>
  <c r="E485"/>
  <c r="E484"/>
  <c r="F431"/>
  <c r="E431"/>
  <c r="F430"/>
  <c r="E430"/>
  <c r="F429"/>
  <c r="E429"/>
  <c r="F428"/>
  <c r="E428"/>
  <c r="AT427"/>
  <c r="AS427"/>
  <c r="AQ427"/>
  <c r="AP427"/>
  <c r="AO427"/>
  <c r="AN427"/>
  <c r="AL427"/>
  <c r="AK427"/>
  <c r="AJ427"/>
  <c r="AI427"/>
  <c r="AH427"/>
  <c r="AG427"/>
  <c r="AF427"/>
  <c r="AD427"/>
  <c r="AC427"/>
  <c r="AA427"/>
  <c r="Z427"/>
  <c r="X427"/>
  <c r="W427"/>
  <c r="U427"/>
  <c r="T427"/>
  <c r="R427"/>
  <c r="Q427"/>
  <c r="O427"/>
  <c r="N427"/>
  <c r="L427"/>
  <c r="K427"/>
  <c r="I427"/>
  <c r="H427"/>
  <c r="F426"/>
  <c r="E426"/>
  <c r="F425"/>
  <c r="E425"/>
  <c r="F424"/>
  <c r="E424"/>
  <c r="F423"/>
  <c r="E423"/>
  <c r="AT422"/>
  <c r="AS422"/>
  <c r="AQ422"/>
  <c r="AP422"/>
  <c r="AO422"/>
  <c r="AN422"/>
  <c r="AL422"/>
  <c r="AK422"/>
  <c r="AJ422"/>
  <c r="AI422"/>
  <c r="AH422"/>
  <c r="AG422"/>
  <c r="AF422"/>
  <c r="AD422"/>
  <c r="AC422"/>
  <c r="AA422"/>
  <c r="Z422"/>
  <c r="X422"/>
  <c r="W422"/>
  <c r="U422"/>
  <c r="T422"/>
  <c r="R422"/>
  <c r="Q422"/>
  <c r="O422"/>
  <c r="N422"/>
  <c r="L422"/>
  <c r="K422"/>
  <c r="I422"/>
  <c r="H422"/>
  <c r="F421"/>
  <c r="E421"/>
  <c r="F420"/>
  <c r="E420"/>
  <c r="F419"/>
  <c r="E419"/>
  <c r="F418"/>
  <c r="E418"/>
  <c r="AT417"/>
  <c r="AS417"/>
  <c r="AQ417"/>
  <c r="AP417"/>
  <c r="AO417"/>
  <c r="AN417"/>
  <c r="AL417"/>
  <c r="AK417"/>
  <c r="AJ417"/>
  <c r="AI417"/>
  <c r="AH417"/>
  <c r="AG417"/>
  <c r="AF417"/>
  <c r="AD417"/>
  <c r="AC417"/>
  <c r="AA417"/>
  <c r="Z417"/>
  <c r="X417"/>
  <c r="W417"/>
  <c r="U417"/>
  <c r="T417"/>
  <c r="R417"/>
  <c r="Q417"/>
  <c r="O417"/>
  <c r="N417"/>
  <c r="L417"/>
  <c r="K417"/>
  <c r="I417"/>
  <c r="H417"/>
  <c r="F416"/>
  <c r="E416"/>
  <c r="F415"/>
  <c r="E415"/>
  <c r="F414"/>
  <c r="E414"/>
  <c r="F413"/>
  <c r="E413"/>
  <c r="AT412"/>
  <c r="AS412"/>
  <c r="AQ412"/>
  <c r="AP412"/>
  <c r="AO412"/>
  <c r="AN412"/>
  <c r="AL412"/>
  <c r="AK412"/>
  <c r="AJ412"/>
  <c r="AI412"/>
  <c r="AH412"/>
  <c r="AG412"/>
  <c r="AF412"/>
  <c r="AD412"/>
  <c r="AC412"/>
  <c r="AA412"/>
  <c r="Z412"/>
  <c r="X412"/>
  <c r="W412"/>
  <c r="U412"/>
  <c r="T412"/>
  <c r="R412"/>
  <c r="Q412"/>
  <c r="O412"/>
  <c r="N412"/>
  <c r="L412"/>
  <c r="K412"/>
  <c r="I412"/>
  <c r="H412"/>
  <c r="F411"/>
  <c r="E411"/>
  <c r="E410"/>
  <c r="F409"/>
  <c r="E409"/>
  <c r="F408"/>
  <c r="E408"/>
  <c r="AT407"/>
  <c r="AS407"/>
  <c r="AQ407"/>
  <c r="AP407"/>
  <c r="AO407"/>
  <c r="AN407"/>
  <c r="AL407"/>
  <c r="AK407"/>
  <c r="AJ407"/>
  <c r="AI407"/>
  <c r="AH407"/>
  <c r="AG407"/>
  <c r="AF407"/>
  <c r="AD407"/>
  <c r="AC407"/>
  <c r="AA407"/>
  <c r="Z407"/>
  <c r="X407"/>
  <c r="W407"/>
  <c r="U407"/>
  <c r="T407"/>
  <c r="R407"/>
  <c r="Q407"/>
  <c r="O407"/>
  <c r="N407"/>
  <c r="L407"/>
  <c r="K407"/>
  <c r="I407"/>
  <c r="H407"/>
  <c r="F406"/>
  <c r="E406"/>
  <c r="F405"/>
  <c r="E405"/>
  <c r="F404"/>
  <c r="E404"/>
  <c r="F403"/>
  <c r="E403"/>
  <c r="AT402"/>
  <c r="AS402"/>
  <c r="AQ402"/>
  <c r="AP402"/>
  <c r="AO402"/>
  <c r="AN402"/>
  <c r="AL402"/>
  <c r="AK402"/>
  <c r="AJ402"/>
  <c r="AI402"/>
  <c r="AH402"/>
  <c r="AG402"/>
  <c r="AF402"/>
  <c r="AD402"/>
  <c r="AC402"/>
  <c r="AA402"/>
  <c r="Z402"/>
  <c r="X402"/>
  <c r="W402"/>
  <c r="U402"/>
  <c r="T402"/>
  <c r="R402"/>
  <c r="Q402"/>
  <c r="O402"/>
  <c r="N402"/>
  <c r="L402"/>
  <c r="K402"/>
  <c r="I402"/>
  <c r="H402"/>
  <c r="F401"/>
  <c r="E401"/>
  <c r="F399"/>
  <c r="E399"/>
  <c r="F398"/>
  <c r="E398"/>
  <c r="AT397"/>
  <c r="AS397"/>
  <c r="AQ397"/>
  <c r="AP397"/>
  <c r="AO397"/>
  <c r="AN397"/>
  <c r="AL397"/>
  <c r="AK397"/>
  <c r="AJ397"/>
  <c r="AI397"/>
  <c r="AH397"/>
  <c r="AG397"/>
  <c r="AF397"/>
  <c r="AD397"/>
  <c r="AC397"/>
  <c r="AA397"/>
  <c r="Z397"/>
  <c r="X397"/>
  <c r="W397"/>
  <c r="U397"/>
  <c r="T397"/>
  <c r="R397"/>
  <c r="Q397"/>
  <c r="O397"/>
  <c r="N397"/>
  <c r="L397"/>
  <c r="K397"/>
  <c r="I397"/>
  <c r="H397"/>
  <c r="F396"/>
  <c r="E396"/>
  <c r="E395"/>
  <c r="F394"/>
  <c r="E394"/>
  <c r="F393"/>
  <c r="E393"/>
  <c r="AT392"/>
  <c r="AS392"/>
  <c r="AQ392"/>
  <c r="AP392"/>
  <c r="AO392"/>
  <c r="AN392"/>
  <c r="AL392"/>
  <c r="AK392"/>
  <c r="AJ392"/>
  <c r="AI392"/>
  <c r="AH392"/>
  <c r="AG392"/>
  <c r="AF392"/>
  <c r="AD392"/>
  <c r="AC392"/>
  <c r="AA392"/>
  <c r="Z392"/>
  <c r="X392"/>
  <c r="W392"/>
  <c r="U392"/>
  <c r="T392"/>
  <c r="R392"/>
  <c r="Q392"/>
  <c r="O392"/>
  <c r="N392"/>
  <c r="L392"/>
  <c r="K392"/>
  <c r="I392"/>
  <c r="H392"/>
  <c r="E427" l="1"/>
  <c r="AN37"/>
  <c r="E12"/>
  <c r="G782"/>
  <c r="AA767"/>
  <c r="F422"/>
  <c r="X352"/>
  <c r="G774"/>
  <c r="Z352"/>
  <c r="Y352"/>
  <c r="F407"/>
  <c r="AO352"/>
  <c r="F417"/>
  <c r="F427"/>
  <c r="H23"/>
  <c r="W352"/>
  <c r="S352"/>
  <c r="K352"/>
  <c r="F412"/>
  <c r="AK767"/>
  <c r="AC767"/>
  <c r="E422"/>
  <c r="G422" s="1"/>
  <c r="F432"/>
  <c r="G476"/>
  <c r="AI352"/>
  <c r="AA352"/>
  <c r="AS352"/>
  <c r="AU767"/>
  <c r="AE767"/>
  <c r="S767"/>
  <c r="N767"/>
  <c r="AO767"/>
  <c r="AF352"/>
  <c r="E781"/>
  <c r="E468"/>
  <c r="AC352"/>
  <c r="F26"/>
  <c r="P397"/>
  <c r="P402"/>
  <c r="P412"/>
  <c r="P417"/>
  <c r="P422"/>
  <c r="P427"/>
  <c r="G755"/>
  <c r="N473"/>
  <c r="AU352"/>
  <c r="AQ352"/>
  <c r="AM352"/>
  <c r="AG352"/>
  <c r="U352"/>
  <c r="AN777"/>
  <c r="W777"/>
  <c r="F780"/>
  <c r="AK352"/>
  <c r="AE352"/>
  <c r="F27"/>
  <c r="F763"/>
  <c r="E27"/>
  <c r="G27" s="1"/>
  <c r="G750"/>
  <c r="G751"/>
  <c r="G752"/>
  <c r="F764"/>
  <c r="AC777"/>
  <c r="U777"/>
  <c r="E780"/>
  <c r="G780" s="1"/>
  <c r="G749"/>
  <c r="G748"/>
  <c r="G528"/>
  <c r="G529"/>
  <c r="G550"/>
  <c r="G556"/>
  <c r="G562"/>
  <c r="G574"/>
  <c r="G611"/>
  <c r="G612"/>
  <c r="G613"/>
  <c r="G614"/>
  <c r="G617"/>
  <c r="G618"/>
  <c r="G619"/>
  <c r="G620"/>
  <c r="G623"/>
  <c r="G624"/>
  <c r="G625"/>
  <c r="G626"/>
  <c r="G629"/>
  <c r="G630"/>
  <c r="G631"/>
  <c r="G632"/>
  <c r="G635"/>
  <c r="G637"/>
  <c r="G638"/>
  <c r="G640"/>
  <c r="G641"/>
  <c r="G642"/>
  <c r="G643"/>
  <c r="G644"/>
  <c r="G646"/>
  <c r="G647"/>
  <c r="G648"/>
  <c r="G649"/>
  <c r="G650"/>
  <c r="G653"/>
  <c r="G654"/>
  <c r="G655"/>
  <c r="G656"/>
  <c r="G676"/>
  <c r="G677"/>
  <c r="G678"/>
  <c r="G679"/>
  <c r="G680"/>
  <c r="G683"/>
  <c r="G684"/>
  <c r="G685"/>
  <c r="G686"/>
  <c r="G688"/>
  <c r="G689"/>
  <c r="G690"/>
  <c r="G691"/>
  <c r="G692"/>
  <c r="G672"/>
  <c r="G673"/>
  <c r="P287"/>
  <c r="G469"/>
  <c r="G396"/>
  <c r="G398"/>
  <c r="G399"/>
  <c r="G401"/>
  <c r="G403"/>
  <c r="G404"/>
  <c r="G406"/>
  <c r="G411"/>
  <c r="G413"/>
  <c r="G414"/>
  <c r="G416"/>
  <c r="G418"/>
  <c r="G419"/>
  <c r="G421"/>
  <c r="G423"/>
  <c r="G424"/>
  <c r="G426"/>
  <c r="G428"/>
  <c r="G429"/>
  <c r="G431"/>
  <c r="G489"/>
  <c r="X767"/>
  <c r="T767"/>
  <c r="O767"/>
  <c r="F770"/>
  <c r="AF767"/>
  <c r="P51"/>
  <c r="F776"/>
  <c r="F468"/>
  <c r="E355"/>
  <c r="F771"/>
  <c r="F778"/>
  <c r="AT767"/>
  <c r="AP767"/>
  <c r="AL767"/>
  <c r="AD767"/>
  <c r="V767"/>
  <c r="R767"/>
  <c r="J767"/>
  <c r="I352"/>
  <c r="F353"/>
  <c r="E356"/>
  <c r="F354"/>
  <c r="E354"/>
  <c r="T352"/>
  <c r="L352"/>
  <c r="F781"/>
  <c r="Q352"/>
  <c r="P392"/>
  <c r="G393"/>
  <c r="G394"/>
  <c r="P407"/>
  <c r="G408"/>
  <c r="G409"/>
  <c r="G430"/>
  <c r="G485"/>
  <c r="G486"/>
  <c r="G487"/>
  <c r="G488"/>
  <c r="G490"/>
  <c r="G491"/>
  <c r="G492"/>
  <c r="G493"/>
  <c r="G506"/>
  <c r="G507"/>
  <c r="G509"/>
  <c r="G511"/>
  <c r="G512"/>
  <c r="G514"/>
  <c r="M432"/>
  <c r="G433"/>
  <c r="G434"/>
  <c r="G436"/>
  <c r="G526"/>
  <c r="G527"/>
  <c r="G530"/>
  <c r="G532"/>
  <c r="G533"/>
  <c r="G534"/>
  <c r="G535"/>
  <c r="G536"/>
  <c r="G538"/>
  <c r="G539"/>
  <c r="G540"/>
  <c r="G541"/>
  <c r="G542"/>
  <c r="G544"/>
  <c r="G545"/>
  <c r="G546"/>
  <c r="G547"/>
  <c r="G548"/>
  <c r="G551"/>
  <c r="G552"/>
  <c r="G553"/>
  <c r="G554"/>
  <c r="G557"/>
  <c r="G558"/>
  <c r="G559"/>
  <c r="G560"/>
  <c r="G563"/>
  <c r="G564"/>
  <c r="G565"/>
  <c r="G566"/>
  <c r="G568"/>
  <c r="G569"/>
  <c r="G570"/>
  <c r="G571"/>
  <c r="G572"/>
  <c r="G575"/>
  <c r="G576"/>
  <c r="G577"/>
  <c r="G578"/>
  <c r="G580"/>
  <c r="G581"/>
  <c r="G582"/>
  <c r="G583"/>
  <c r="G584"/>
  <c r="G586"/>
  <c r="G587"/>
  <c r="G588"/>
  <c r="G589"/>
  <c r="G590"/>
  <c r="G592"/>
  <c r="G593"/>
  <c r="G594"/>
  <c r="G595"/>
  <c r="G596"/>
  <c r="G598"/>
  <c r="G599"/>
  <c r="G600"/>
  <c r="G601"/>
  <c r="G602"/>
  <c r="G604"/>
  <c r="G605"/>
  <c r="G606"/>
  <c r="G607"/>
  <c r="G608"/>
  <c r="G616"/>
  <c r="G622"/>
  <c r="G628"/>
  <c r="G634"/>
  <c r="G636"/>
  <c r="G652"/>
  <c r="G682"/>
  <c r="G671"/>
  <c r="G674"/>
  <c r="E764"/>
  <c r="G756"/>
  <c r="G288"/>
  <c r="F355"/>
  <c r="G758"/>
  <c r="G757"/>
  <c r="H352"/>
  <c r="E353"/>
  <c r="AR352"/>
  <c r="AN352"/>
  <c r="AJ352"/>
  <c r="AH352"/>
  <c r="AB352"/>
  <c r="F356"/>
  <c r="G356" s="1"/>
  <c r="F769"/>
  <c r="O352"/>
  <c r="E776"/>
  <c r="F772"/>
  <c r="AT352"/>
  <c r="AP352"/>
  <c r="AL352"/>
  <c r="AD352"/>
  <c r="V352"/>
  <c r="R352"/>
  <c r="N352"/>
  <c r="Y767"/>
  <c r="U767"/>
  <c r="Q767"/>
  <c r="I767"/>
  <c r="E771"/>
  <c r="K473"/>
  <c r="E474"/>
  <c r="I473"/>
  <c r="F473" s="1"/>
  <c r="F474"/>
  <c r="G474" s="1"/>
  <c r="M767"/>
  <c r="M355"/>
  <c r="M352" s="1"/>
  <c r="E778"/>
  <c r="O777"/>
  <c r="F779"/>
  <c r="I777"/>
  <c r="T777"/>
  <c r="E779"/>
  <c r="G775"/>
  <c r="E772"/>
  <c r="J352"/>
  <c r="F170"/>
  <c r="M440"/>
  <c r="E769"/>
  <c r="AS767"/>
  <c r="F289"/>
  <c r="Z37"/>
  <c r="W767"/>
  <c r="G505"/>
  <c r="G284"/>
  <c r="F169"/>
  <c r="E169"/>
  <c r="M50"/>
  <c r="P12"/>
  <c r="P37" s="1"/>
  <c r="L37"/>
  <c r="M12"/>
  <c r="M37" s="1"/>
  <c r="G448"/>
  <c r="G410"/>
  <c r="G415"/>
  <c r="G425"/>
  <c r="E162"/>
  <c r="G508"/>
  <c r="G510"/>
  <c r="G513"/>
  <c r="E289"/>
  <c r="K287"/>
  <c r="E287" s="1"/>
  <c r="E347"/>
  <c r="G290"/>
  <c r="G291"/>
  <c r="G348"/>
  <c r="G475"/>
  <c r="G420"/>
  <c r="G405"/>
  <c r="F397"/>
  <c r="G400"/>
  <c r="G395"/>
  <c r="F392"/>
  <c r="G435"/>
  <c r="G285"/>
  <c r="AN13"/>
  <c r="AN38" s="1"/>
  <c r="AF13"/>
  <c r="AF38" s="1"/>
  <c r="AS13"/>
  <c r="AS38" s="1"/>
  <c r="AO13"/>
  <c r="AO38" s="1"/>
  <c r="AK13"/>
  <c r="AK38" s="1"/>
  <c r="AA13"/>
  <c r="AA38" s="1"/>
  <c r="S13"/>
  <c r="S38" s="1"/>
  <c r="K13"/>
  <c r="K38" s="1"/>
  <c r="AT13"/>
  <c r="AT38" s="1"/>
  <c r="AP13"/>
  <c r="AP38" s="1"/>
  <c r="AL13"/>
  <c r="AL38" s="1"/>
  <c r="X13"/>
  <c r="X38" s="1"/>
  <c r="L13"/>
  <c r="AQ13"/>
  <c r="AQ38" s="1"/>
  <c r="AM13"/>
  <c r="AM38" s="1"/>
  <c r="AI13"/>
  <c r="AI38" s="1"/>
  <c r="AG13"/>
  <c r="AG38" s="1"/>
  <c r="Y13"/>
  <c r="Y38" s="1"/>
  <c r="Q13"/>
  <c r="Q38" s="1"/>
  <c r="AR13"/>
  <c r="AR38" s="1"/>
  <c r="AJ13"/>
  <c r="AJ38" s="1"/>
  <c r="AH13"/>
  <c r="AH38" s="1"/>
  <c r="AB13"/>
  <c r="AB38" s="1"/>
  <c r="Z13"/>
  <c r="Z38" s="1"/>
  <c r="V13"/>
  <c r="V38" s="1"/>
  <c r="R13"/>
  <c r="R38" s="1"/>
  <c r="J13"/>
  <c r="J38" s="1"/>
  <c r="AE38"/>
  <c r="AD38"/>
  <c r="E763"/>
  <c r="E26"/>
  <c r="I23"/>
  <c r="AU13"/>
  <c r="AU38" s="1"/>
  <c r="F754"/>
  <c r="O37"/>
  <c r="F12"/>
  <c r="N37"/>
  <c r="F287"/>
  <c r="AC13"/>
  <c r="AC38" s="1"/>
  <c r="U13"/>
  <c r="U38" s="1"/>
  <c r="W13"/>
  <c r="W38" s="1"/>
  <c r="O13"/>
  <c r="E392"/>
  <c r="N13"/>
  <c r="N38" s="1"/>
  <c r="T13"/>
  <c r="E754"/>
  <c r="AT760"/>
  <c r="AT23"/>
  <c r="AP760"/>
  <c r="AP23"/>
  <c r="AL760"/>
  <c r="AL23"/>
  <c r="AF760"/>
  <c r="AF23"/>
  <c r="AD760"/>
  <c r="AD23"/>
  <c r="X760"/>
  <c r="X23"/>
  <c r="T760"/>
  <c r="T23"/>
  <c r="P760"/>
  <c r="P23"/>
  <c r="L760"/>
  <c r="L23"/>
  <c r="AS760"/>
  <c r="AS23"/>
  <c r="AO760"/>
  <c r="AO23"/>
  <c r="AK760"/>
  <c r="AK23"/>
  <c r="AE760"/>
  <c r="AE23"/>
  <c r="AC760"/>
  <c r="AC23"/>
  <c r="AA760"/>
  <c r="AA23"/>
  <c r="W760"/>
  <c r="W23"/>
  <c r="S760"/>
  <c r="S23"/>
  <c r="O760"/>
  <c r="O23"/>
  <c r="K760"/>
  <c r="K23"/>
  <c r="AU760"/>
  <c r="AU23"/>
  <c r="AQ760"/>
  <c r="AQ23"/>
  <c r="AM760"/>
  <c r="AM23"/>
  <c r="AI760"/>
  <c r="AI23"/>
  <c r="AG760"/>
  <c r="AG23"/>
  <c r="Y760"/>
  <c r="Y23"/>
  <c r="U760"/>
  <c r="U23"/>
  <c r="Q760"/>
  <c r="Q23"/>
  <c r="M760"/>
  <c r="M23"/>
  <c r="AR760"/>
  <c r="AR23"/>
  <c r="AN760"/>
  <c r="AN23"/>
  <c r="AJ760"/>
  <c r="AJ23"/>
  <c r="AH760"/>
  <c r="AH23"/>
  <c r="AB760"/>
  <c r="AB23"/>
  <c r="Z760"/>
  <c r="Z23"/>
  <c r="V760"/>
  <c r="V23"/>
  <c r="R760"/>
  <c r="N760"/>
  <c r="J760"/>
  <c r="J23"/>
  <c r="I37"/>
  <c r="I38"/>
  <c r="AN11"/>
  <c r="AN437"/>
  <c r="E167"/>
  <c r="E170"/>
  <c r="J11"/>
  <c r="J437"/>
  <c r="L11"/>
  <c r="L437"/>
  <c r="N11"/>
  <c r="N437"/>
  <c r="P11"/>
  <c r="P437"/>
  <c r="R11"/>
  <c r="R437"/>
  <c r="T11"/>
  <c r="T437"/>
  <c r="V11"/>
  <c r="V437"/>
  <c r="X11"/>
  <c r="X437"/>
  <c r="Z11"/>
  <c r="Z437"/>
  <c r="AB11"/>
  <c r="AB437"/>
  <c r="AD11"/>
  <c r="AD437"/>
  <c r="AF11"/>
  <c r="AF437"/>
  <c r="AH11"/>
  <c r="AH437"/>
  <c r="AJ11"/>
  <c r="AJ437"/>
  <c r="AL11"/>
  <c r="AL437"/>
  <c r="AP11"/>
  <c r="AP437"/>
  <c r="AR11"/>
  <c r="AR437"/>
  <c r="AT11"/>
  <c r="AT437"/>
  <c r="H437"/>
  <c r="H11"/>
  <c r="H37"/>
  <c r="I11"/>
  <c r="I437"/>
  <c r="K11"/>
  <c r="K437"/>
  <c r="M11"/>
  <c r="O11"/>
  <c r="O437"/>
  <c r="Q11"/>
  <c r="Q437"/>
  <c r="S11"/>
  <c r="S437"/>
  <c r="U11"/>
  <c r="U437"/>
  <c r="W11"/>
  <c r="W437"/>
  <c r="Y11"/>
  <c r="Y437"/>
  <c r="AA11"/>
  <c r="AA437"/>
  <c r="AC11"/>
  <c r="AC437"/>
  <c r="AE11"/>
  <c r="AE437"/>
  <c r="AG11"/>
  <c r="AG437"/>
  <c r="AI11"/>
  <c r="AI437"/>
  <c r="AK11"/>
  <c r="AK437"/>
  <c r="AM11"/>
  <c r="AM437"/>
  <c r="AO11"/>
  <c r="AO437"/>
  <c r="AQ11"/>
  <c r="AQ437"/>
  <c r="AS11"/>
  <c r="AS437"/>
  <c r="AU11"/>
  <c r="AU437"/>
  <c r="I760"/>
  <c r="F761"/>
  <c r="E432"/>
  <c r="F347"/>
  <c r="F440"/>
  <c r="H760"/>
  <c r="E761"/>
  <c r="E762"/>
  <c r="F762"/>
  <c r="E440"/>
  <c r="F439"/>
  <c r="E439"/>
  <c r="E168"/>
  <c r="F168"/>
  <c r="F167"/>
  <c r="E438"/>
  <c r="F438"/>
  <c r="H47"/>
  <c r="E417"/>
  <c r="E412"/>
  <c r="G412" s="1"/>
  <c r="E402"/>
  <c r="E397"/>
  <c r="E282"/>
  <c r="F282"/>
  <c r="F484"/>
  <c r="G484" s="1"/>
  <c r="F402"/>
  <c r="E407"/>
  <c r="F391"/>
  <c r="E391"/>
  <c r="F390"/>
  <c r="E390"/>
  <c r="F389"/>
  <c r="E389"/>
  <c r="F388"/>
  <c r="E388"/>
  <c r="AT387"/>
  <c r="AS387"/>
  <c r="AQ387"/>
  <c r="AP387"/>
  <c r="AO387"/>
  <c r="AN387"/>
  <c r="AL387"/>
  <c r="AK387"/>
  <c r="AJ387"/>
  <c r="AI387"/>
  <c r="AH387"/>
  <c r="AG387"/>
  <c r="AF387"/>
  <c r="AD387"/>
  <c r="AC387"/>
  <c r="AA387"/>
  <c r="Z387"/>
  <c r="X387"/>
  <c r="W387"/>
  <c r="U387"/>
  <c r="T387"/>
  <c r="R387"/>
  <c r="Q387"/>
  <c r="O387"/>
  <c r="N387"/>
  <c r="L387"/>
  <c r="K387"/>
  <c r="I387"/>
  <c r="H387"/>
  <c r="F386"/>
  <c r="E386"/>
  <c r="F385"/>
  <c r="E385"/>
  <c r="F384"/>
  <c r="E384"/>
  <c r="F383"/>
  <c r="E383"/>
  <c r="AT382"/>
  <c r="AS382"/>
  <c r="AQ382"/>
  <c r="AP382"/>
  <c r="AO382"/>
  <c r="AN382"/>
  <c r="AL382"/>
  <c r="AK382"/>
  <c r="AJ382"/>
  <c r="AI382"/>
  <c r="AH382"/>
  <c r="AG382"/>
  <c r="AF382"/>
  <c r="AD382"/>
  <c r="AC382"/>
  <c r="AA382"/>
  <c r="Z382"/>
  <c r="X382"/>
  <c r="W382"/>
  <c r="U382"/>
  <c r="T382"/>
  <c r="R382"/>
  <c r="Q382"/>
  <c r="O382"/>
  <c r="N382"/>
  <c r="L382"/>
  <c r="K382"/>
  <c r="I382"/>
  <c r="H382"/>
  <c r="E382" s="1"/>
  <c r="F381"/>
  <c r="E381"/>
  <c r="F380"/>
  <c r="E380"/>
  <c r="F379"/>
  <c r="E379"/>
  <c r="F378"/>
  <c r="E378"/>
  <c r="AT377"/>
  <c r="AS377"/>
  <c r="AQ377"/>
  <c r="AP377"/>
  <c r="AO377"/>
  <c r="AN377"/>
  <c r="AL377"/>
  <c r="AK377"/>
  <c r="AJ377"/>
  <c r="AI377"/>
  <c r="AH377"/>
  <c r="AG377"/>
  <c r="AF377"/>
  <c r="AD377"/>
  <c r="AC377"/>
  <c r="AA377"/>
  <c r="Z377"/>
  <c r="X377"/>
  <c r="W377"/>
  <c r="U377"/>
  <c r="T377"/>
  <c r="R377"/>
  <c r="Q377"/>
  <c r="O377"/>
  <c r="N377"/>
  <c r="L377"/>
  <c r="K377"/>
  <c r="I377"/>
  <c r="H377"/>
  <c r="F376"/>
  <c r="E376"/>
  <c r="F375"/>
  <c r="E375"/>
  <c r="F374"/>
  <c r="E374"/>
  <c r="F373"/>
  <c r="E373"/>
  <c r="AT372"/>
  <c r="AS372"/>
  <c r="AQ372"/>
  <c r="AP372"/>
  <c r="AO372"/>
  <c r="AN372"/>
  <c r="AL372"/>
  <c r="AK372"/>
  <c r="AJ372"/>
  <c r="AI372"/>
  <c r="AH372"/>
  <c r="AG372"/>
  <c r="AF372"/>
  <c r="AD372"/>
  <c r="AC372"/>
  <c r="AA372"/>
  <c r="Z372"/>
  <c r="X372"/>
  <c r="W372"/>
  <c r="U372"/>
  <c r="T372"/>
  <c r="R372"/>
  <c r="Q372"/>
  <c r="O372"/>
  <c r="N372"/>
  <c r="L372"/>
  <c r="K372"/>
  <c r="I372"/>
  <c r="H372"/>
  <c r="F371"/>
  <c r="E371"/>
  <c r="F370"/>
  <c r="E370"/>
  <c r="F369"/>
  <c r="E369"/>
  <c r="F368"/>
  <c r="E368"/>
  <c r="AT367"/>
  <c r="AS367"/>
  <c r="AQ367"/>
  <c r="AP367"/>
  <c r="AO367"/>
  <c r="AN367"/>
  <c r="AL367"/>
  <c r="AK367"/>
  <c r="AJ367"/>
  <c r="AI367"/>
  <c r="AH367"/>
  <c r="AG367"/>
  <c r="AF367"/>
  <c r="AD367"/>
  <c r="AC367"/>
  <c r="AA367"/>
  <c r="Z367"/>
  <c r="X367"/>
  <c r="W367"/>
  <c r="U367"/>
  <c r="T367"/>
  <c r="R367"/>
  <c r="Q367"/>
  <c r="O367"/>
  <c r="N367"/>
  <c r="L367"/>
  <c r="K367"/>
  <c r="I367"/>
  <c r="H367"/>
  <c r="F366"/>
  <c r="E366"/>
  <c r="F365"/>
  <c r="E365"/>
  <c r="F364"/>
  <c r="E364"/>
  <c r="F363"/>
  <c r="E363"/>
  <c r="AT362"/>
  <c r="AS362"/>
  <c r="AQ362"/>
  <c r="AP362"/>
  <c r="AO362"/>
  <c r="AN362"/>
  <c r="AL362"/>
  <c r="AK362"/>
  <c r="AJ362"/>
  <c r="AI362"/>
  <c r="AH362"/>
  <c r="AG362"/>
  <c r="AF362"/>
  <c r="AD362"/>
  <c r="AC362"/>
  <c r="AA362"/>
  <c r="Z362"/>
  <c r="X362"/>
  <c r="W362"/>
  <c r="U362"/>
  <c r="T362"/>
  <c r="R362"/>
  <c r="Q362"/>
  <c r="O362"/>
  <c r="N362"/>
  <c r="L362"/>
  <c r="K362"/>
  <c r="I362"/>
  <c r="H362"/>
  <c r="F361"/>
  <c r="E361"/>
  <c r="F360"/>
  <c r="E360"/>
  <c r="F359"/>
  <c r="E359"/>
  <c r="F358"/>
  <c r="E358"/>
  <c r="AT357"/>
  <c r="AS357"/>
  <c r="AQ357"/>
  <c r="AP357"/>
  <c r="AO357"/>
  <c r="AN357"/>
  <c r="AL357"/>
  <c r="AK357"/>
  <c r="AJ357"/>
  <c r="AI357"/>
  <c r="AH357"/>
  <c r="AG357"/>
  <c r="AF357"/>
  <c r="AD357"/>
  <c r="AC357"/>
  <c r="AA357"/>
  <c r="Z357"/>
  <c r="X357"/>
  <c r="W357"/>
  <c r="U357"/>
  <c r="T357"/>
  <c r="R357"/>
  <c r="Q357"/>
  <c r="O357"/>
  <c r="N357"/>
  <c r="L357"/>
  <c r="I357"/>
  <c r="H357"/>
  <c r="AT312"/>
  <c r="AS312"/>
  <c r="AQ312"/>
  <c r="AP312"/>
  <c r="AO312"/>
  <c r="AN312"/>
  <c r="AL312"/>
  <c r="AK312"/>
  <c r="AJ312"/>
  <c r="AI312"/>
  <c r="AH312"/>
  <c r="AG312"/>
  <c r="AF312"/>
  <c r="AD312"/>
  <c r="AC312"/>
  <c r="AA312"/>
  <c r="Z312"/>
  <c r="X312"/>
  <c r="W312"/>
  <c r="U312"/>
  <c r="T312"/>
  <c r="R312"/>
  <c r="Q312"/>
  <c r="O312"/>
  <c r="N312"/>
  <c r="L312"/>
  <c r="K312"/>
  <c r="I312"/>
  <c r="H312"/>
  <c r="AT307"/>
  <c r="AS307"/>
  <c r="AQ307"/>
  <c r="AP307"/>
  <c r="AO307"/>
  <c r="AN307"/>
  <c r="AL307"/>
  <c r="AK307"/>
  <c r="AJ307"/>
  <c r="AI307"/>
  <c r="AH307"/>
  <c r="AG307"/>
  <c r="AF307"/>
  <c r="AD307"/>
  <c r="AC307"/>
  <c r="AA307"/>
  <c r="Z307"/>
  <c r="X307"/>
  <c r="W307"/>
  <c r="U307"/>
  <c r="T307"/>
  <c r="R307"/>
  <c r="Q307"/>
  <c r="O307"/>
  <c r="N307"/>
  <c r="L307"/>
  <c r="K307"/>
  <c r="I307"/>
  <c r="H307"/>
  <c r="AT302"/>
  <c r="AS302"/>
  <c r="AQ302"/>
  <c r="AP302"/>
  <c r="AO302"/>
  <c r="AN302"/>
  <c r="AL302"/>
  <c r="AK302"/>
  <c r="AJ302"/>
  <c r="AI302"/>
  <c r="AH302"/>
  <c r="AG302"/>
  <c r="AF302"/>
  <c r="AD302"/>
  <c r="AC302"/>
  <c r="AA302"/>
  <c r="Z302"/>
  <c r="X302"/>
  <c r="W302"/>
  <c r="U302"/>
  <c r="T302"/>
  <c r="R302"/>
  <c r="Q302"/>
  <c r="O302"/>
  <c r="N302"/>
  <c r="L302"/>
  <c r="K302"/>
  <c r="I302"/>
  <c r="H302"/>
  <c r="F301"/>
  <c r="E301"/>
  <c r="F300"/>
  <c r="E300"/>
  <c r="F299"/>
  <c r="E299"/>
  <c r="F298"/>
  <c r="E298"/>
  <c r="AT297"/>
  <c r="AS297"/>
  <c r="AQ297"/>
  <c r="AP297"/>
  <c r="AO297"/>
  <c r="AN297"/>
  <c r="AL297"/>
  <c r="AK297"/>
  <c r="AJ297"/>
  <c r="AI297"/>
  <c r="AH297"/>
  <c r="AG297"/>
  <c r="AF297"/>
  <c r="AD297"/>
  <c r="AC297"/>
  <c r="AA297"/>
  <c r="Z297"/>
  <c r="X297"/>
  <c r="W297"/>
  <c r="U297"/>
  <c r="T297"/>
  <c r="R297"/>
  <c r="Q297"/>
  <c r="O297"/>
  <c r="N297"/>
  <c r="L297"/>
  <c r="K297"/>
  <c r="I297"/>
  <c r="H297"/>
  <c r="F296"/>
  <c r="E296"/>
  <c r="F295"/>
  <c r="E295"/>
  <c r="F294"/>
  <c r="E294"/>
  <c r="F293"/>
  <c r="E293"/>
  <c r="AT292"/>
  <c r="AS292"/>
  <c r="AQ292"/>
  <c r="AP292"/>
  <c r="AO292"/>
  <c r="AN292"/>
  <c r="AL292"/>
  <c r="AK292"/>
  <c r="AJ292"/>
  <c r="AI292"/>
  <c r="AH292"/>
  <c r="AG292"/>
  <c r="AF292"/>
  <c r="AD292"/>
  <c r="AC292"/>
  <c r="AA292"/>
  <c r="Z292"/>
  <c r="X292"/>
  <c r="W292"/>
  <c r="U292"/>
  <c r="T292"/>
  <c r="R292"/>
  <c r="Q292"/>
  <c r="O292"/>
  <c r="N292"/>
  <c r="L292"/>
  <c r="K292"/>
  <c r="I292"/>
  <c r="H292"/>
  <c r="F246"/>
  <c r="E246"/>
  <c r="F245"/>
  <c r="E245"/>
  <c r="F244"/>
  <c r="E244"/>
  <c r="F243"/>
  <c r="E243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F221"/>
  <c r="E221"/>
  <c r="F220"/>
  <c r="E220"/>
  <c r="F219"/>
  <c r="E219"/>
  <c r="F218"/>
  <c r="E218"/>
  <c r="F217"/>
  <c r="F216"/>
  <c r="E216"/>
  <c r="F215"/>
  <c r="E215"/>
  <c r="F214"/>
  <c r="E214"/>
  <c r="F213"/>
  <c r="E213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F201"/>
  <c r="E201"/>
  <c r="F200"/>
  <c r="E200"/>
  <c r="F199"/>
  <c r="E199"/>
  <c r="F198"/>
  <c r="E198"/>
  <c r="F196"/>
  <c r="E196"/>
  <c r="F195"/>
  <c r="E195"/>
  <c r="F194"/>
  <c r="E194"/>
  <c r="F193"/>
  <c r="E193"/>
  <c r="F192"/>
  <c r="E192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E177"/>
  <c r="F177"/>
  <c r="F176"/>
  <c r="E176"/>
  <c r="F175"/>
  <c r="E175"/>
  <c r="F174"/>
  <c r="E174"/>
  <c r="F173"/>
  <c r="E173"/>
  <c r="F172"/>
  <c r="E172"/>
  <c r="F166"/>
  <c r="E166"/>
  <c r="F165"/>
  <c r="F164"/>
  <c r="E164"/>
  <c r="E49" s="1"/>
  <c r="F163"/>
  <c r="E163"/>
  <c r="AT47"/>
  <c r="AS47"/>
  <c r="AQ47"/>
  <c r="AP47"/>
  <c r="AO47"/>
  <c r="AN47"/>
  <c r="AL47"/>
  <c r="AK47"/>
  <c r="AJ47"/>
  <c r="AI47"/>
  <c r="AH47"/>
  <c r="AG47"/>
  <c r="AF47"/>
  <c r="AD47"/>
  <c r="AC47"/>
  <c r="AA47"/>
  <c r="Z47"/>
  <c r="X47"/>
  <c r="W47"/>
  <c r="U47"/>
  <c r="T47"/>
  <c r="R47"/>
  <c r="Q47"/>
  <c r="O47"/>
  <c r="N47"/>
  <c r="L47"/>
  <c r="I47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E132"/>
  <c r="F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E107"/>
  <c r="F107"/>
  <c r="F106"/>
  <c r="E106"/>
  <c r="F105"/>
  <c r="E105"/>
  <c r="F104"/>
  <c r="E104"/>
  <c r="F103"/>
  <c r="E103"/>
  <c r="E102"/>
  <c r="F102"/>
  <c r="F101"/>
  <c r="E101"/>
  <c r="F100"/>
  <c r="E100"/>
  <c r="F99"/>
  <c r="E99"/>
  <c r="F98"/>
  <c r="E98"/>
  <c r="E97"/>
  <c r="F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F76"/>
  <c r="E76"/>
  <c r="F75"/>
  <c r="E75"/>
  <c r="F74"/>
  <c r="E74"/>
  <c r="F73"/>
  <c r="E73"/>
  <c r="F72"/>
  <c r="F71"/>
  <c r="E71"/>
  <c r="F70"/>
  <c r="E70"/>
  <c r="F69"/>
  <c r="E69"/>
  <c r="F68"/>
  <c r="E68"/>
  <c r="F67"/>
  <c r="G67" s="1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E57"/>
  <c r="E53"/>
  <c r="F53"/>
  <c r="E54"/>
  <c r="F54"/>
  <c r="E55"/>
  <c r="F55"/>
  <c r="E56"/>
  <c r="F56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D10"/>
  <c r="D9"/>
  <c r="D7"/>
  <c r="D6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G427" i="13" l="1"/>
  <c r="F292"/>
  <c r="F387"/>
  <c r="G769"/>
  <c r="E292"/>
  <c r="F297"/>
  <c r="E362"/>
  <c r="F362"/>
  <c r="E372"/>
  <c r="F372"/>
  <c r="F377"/>
  <c r="G377" s="1"/>
  <c r="E387"/>
  <c r="G407"/>
  <c r="G417"/>
  <c r="G432"/>
  <c r="G392"/>
  <c r="G26"/>
  <c r="G778"/>
  <c r="G764"/>
  <c r="G468"/>
  <c r="P297"/>
  <c r="E297"/>
  <c r="G297" s="1"/>
  <c r="E302"/>
  <c r="F307"/>
  <c r="E312"/>
  <c r="E367"/>
  <c r="F367"/>
  <c r="F382"/>
  <c r="G382" s="1"/>
  <c r="F768"/>
  <c r="F302"/>
  <c r="E307"/>
  <c r="F312"/>
  <c r="E377"/>
  <c r="G289"/>
  <c r="E473"/>
  <c r="G473" s="1"/>
  <c r="E777"/>
  <c r="G355"/>
  <c r="E770"/>
  <c r="G770" s="1"/>
  <c r="F357"/>
  <c r="G763"/>
  <c r="F777"/>
  <c r="G776"/>
  <c r="G358"/>
  <c r="G359"/>
  <c r="G361"/>
  <c r="G368"/>
  <c r="G369"/>
  <c r="G371"/>
  <c r="G82"/>
  <c r="G87"/>
  <c r="G92"/>
  <c r="G122"/>
  <c r="G172"/>
  <c r="G177"/>
  <c r="G293"/>
  <c r="G296"/>
  <c r="G373"/>
  <c r="G374"/>
  <c r="G376"/>
  <c r="G378"/>
  <c r="G379"/>
  <c r="G381"/>
  <c r="G388"/>
  <c r="G389"/>
  <c r="G391"/>
  <c r="G354"/>
  <c r="G754"/>
  <c r="F767"/>
  <c r="G112"/>
  <c r="G97"/>
  <c r="G137"/>
  <c r="P47"/>
  <c r="G370"/>
  <c r="G360"/>
  <c r="G762"/>
  <c r="G761"/>
  <c r="G779"/>
  <c r="G772"/>
  <c r="P352"/>
  <c r="E352"/>
  <c r="F352"/>
  <c r="G771"/>
  <c r="G298"/>
  <c r="G299"/>
  <c r="G363"/>
  <c r="G364"/>
  <c r="G365"/>
  <c r="G366"/>
  <c r="G383"/>
  <c r="G384"/>
  <c r="G386"/>
  <c r="G781"/>
  <c r="G353"/>
  <c r="E768"/>
  <c r="G170"/>
  <c r="E767"/>
  <c r="G292"/>
  <c r="G169"/>
  <c r="G62"/>
  <c r="G102"/>
  <c r="G107"/>
  <c r="G117"/>
  <c r="M437"/>
  <c r="P13"/>
  <c r="P38" s="1"/>
  <c r="L38"/>
  <c r="M13"/>
  <c r="M38" s="1"/>
  <c r="G300"/>
  <c r="G390"/>
  <c r="G385"/>
  <c r="G380"/>
  <c r="G375"/>
  <c r="G127"/>
  <c r="G132"/>
  <c r="G294"/>
  <c r="G295"/>
  <c r="G347"/>
  <c r="G301"/>
  <c r="G287"/>
  <c r="E357"/>
  <c r="G402"/>
  <c r="G397"/>
  <c r="G207"/>
  <c r="G167"/>
  <c r="G68"/>
  <c r="G69"/>
  <c r="G70"/>
  <c r="G71"/>
  <c r="G78"/>
  <c r="G79"/>
  <c r="G80"/>
  <c r="G81"/>
  <c r="G83"/>
  <c r="G84"/>
  <c r="G85"/>
  <c r="G86"/>
  <c r="G88"/>
  <c r="G89"/>
  <c r="G90"/>
  <c r="G91"/>
  <c r="G93"/>
  <c r="G94"/>
  <c r="G95"/>
  <c r="G96"/>
  <c r="G98"/>
  <c r="G99"/>
  <c r="G100"/>
  <c r="G101"/>
  <c r="G103"/>
  <c r="G104"/>
  <c r="G105"/>
  <c r="G106"/>
  <c r="G108"/>
  <c r="G109"/>
  <c r="G110"/>
  <c r="G111"/>
  <c r="G113"/>
  <c r="G114"/>
  <c r="G115"/>
  <c r="G116"/>
  <c r="G118"/>
  <c r="G119"/>
  <c r="G120"/>
  <c r="G121"/>
  <c r="G123"/>
  <c r="G124"/>
  <c r="G125"/>
  <c r="G126"/>
  <c r="G128"/>
  <c r="G129"/>
  <c r="G130"/>
  <c r="G131"/>
  <c r="G133"/>
  <c r="G134"/>
  <c r="G135"/>
  <c r="G136"/>
  <c r="G138"/>
  <c r="G139"/>
  <c r="G140"/>
  <c r="G141"/>
  <c r="G163"/>
  <c r="G164"/>
  <c r="G166"/>
  <c r="G173"/>
  <c r="G174"/>
  <c r="G175"/>
  <c r="G176"/>
  <c r="G178"/>
  <c r="G179"/>
  <c r="G180"/>
  <c r="F50"/>
  <c r="G165"/>
  <c r="G56"/>
  <c r="G55"/>
  <c r="G54"/>
  <c r="G53"/>
  <c r="G58"/>
  <c r="G59"/>
  <c r="G60"/>
  <c r="G61"/>
  <c r="G63"/>
  <c r="G64"/>
  <c r="G65"/>
  <c r="G66"/>
  <c r="G73"/>
  <c r="G74"/>
  <c r="G75"/>
  <c r="G76"/>
  <c r="G203"/>
  <c r="G204"/>
  <c r="G205"/>
  <c r="G206"/>
  <c r="G208"/>
  <c r="G209"/>
  <c r="G210"/>
  <c r="G211"/>
  <c r="G218"/>
  <c r="G219"/>
  <c r="G220"/>
  <c r="G221"/>
  <c r="G243"/>
  <c r="G244"/>
  <c r="G245"/>
  <c r="G246"/>
  <c r="G168"/>
  <c r="G440"/>
  <c r="G181"/>
  <c r="G182"/>
  <c r="G183"/>
  <c r="G184"/>
  <c r="G185"/>
  <c r="G186"/>
  <c r="G187"/>
  <c r="G188"/>
  <c r="G189"/>
  <c r="G190"/>
  <c r="G191"/>
  <c r="G192"/>
  <c r="G193"/>
  <c r="G194"/>
  <c r="G195"/>
  <c r="G196"/>
  <c r="G198"/>
  <c r="G199"/>
  <c r="G200"/>
  <c r="G201"/>
  <c r="G213"/>
  <c r="G214"/>
  <c r="G215"/>
  <c r="G216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82"/>
  <c r="G438"/>
  <c r="G439"/>
  <c r="G12"/>
  <c r="F13"/>
  <c r="F760"/>
  <c r="E11"/>
  <c r="F11"/>
  <c r="F37"/>
  <c r="O38"/>
  <c r="E13"/>
  <c r="T38"/>
  <c r="E38" s="1"/>
  <c r="E24"/>
  <c r="E760"/>
  <c r="G760" s="1"/>
  <c r="N23"/>
  <c r="E23" s="1"/>
  <c r="E25"/>
  <c r="F25"/>
  <c r="R23"/>
  <c r="F23" s="1"/>
  <c r="F24"/>
  <c r="G24" s="1"/>
  <c r="F48"/>
  <c r="F51"/>
  <c r="E47"/>
  <c r="K441"/>
  <c r="K14" s="1"/>
  <c r="K39" s="1"/>
  <c r="K171"/>
  <c r="N441"/>
  <c r="N14" s="1"/>
  <c r="N39" s="1"/>
  <c r="N171"/>
  <c r="Q441"/>
  <c r="Q14" s="1"/>
  <c r="Q39" s="1"/>
  <c r="Q171"/>
  <c r="T441"/>
  <c r="T14" s="1"/>
  <c r="T39" s="1"/>
  <c r="T171"/>
  <c r="W441"/>
  <c r="W14" s="1"/>
  <c r="W39" s="1"/>
  <c r="W171"/>
  <c r="Z441"/>
  <c r="Z14" s="1"/>
  <c r="Z39" s="1"/>
  <c r="Z171"/>
  <c r="AC441"/>
  <c r="AC14" s="1"/>
  <c r="AC39" s="1"/>
  <c r="AC171"/>
  <c r="AF441"/>
  <c r="AF14" s="1"/>
  <c r="AF39" s="1"/>
  <c r="AF171"/>
  <c r="AH441"/>
  <c r="AH14" s="1"/>
  <c r="AH39" s="1"/>
  <c r="AH171"/>
  <c r="AI441"/>
  <c r="AI14" s="1"/>
  <c r="AI39" s="1"/>
  <c r="AI171"/>
  <c r="AK441"/>
  <c r="AK14" s="1"/>
  <c r="AK39" s="1"/>
  <c r="AK171"/>
  <c r="AN441"/>
  <c r="AN14" s="1"/>
  <c r="AN171"/>
  <c r="AP441"/>
  <c r="AP14" s="1"/>
  <c r="AP39" s="1"/>
  <c r="AP171"/>
  <c r="AS441"/>
  <c r="AS14" s="1"/>
  <c r="AS39" s="1"/>
  <c r="AS171"/>
  <c r="H10"/>
  <c r="H36"/>
  <c r="H35" s="1"/>
  <c r="F286"/>
  <c r="I441"/>
  <c r="I14" s="1"/>
  <c r="I171"/>
  <c r="L441"/>
  <c r="L14" s="1"/>
  <c r="L39" s="1"/>
  <c r="L171"/>
  <c r="O441"/>
  <c r="O14" s="1"/>
  <c r="O171"/>
  <c r="R441"/>
  <c r="R14" s="1"/>
  <c r="R39" s="1"/>
  <c r="R171"/>
  <c r="U441"/>
  <c r="U14" s="1"/>
  <c r="U39" s="1"/>
  <c r="U171"/>
  <c r="X441"/>
  <c r="X14" s="1"/>
  <c r="X39" s="1"/>
  <c r="X171"/>
  <c r="AA441"/>
  <c r="AA14" s="1"/>
  <c r="AA39" s="1"/>
  <c r="AA171"/>
  <c r="AD441"/>
  <c r="AD14" s="1"/>
  <c r="AD39" s="1"/>
  <c r="AD171"/>
  <c r="AG441"/>
  <c r="AG14" s="1"/>
  <c r="AG39" s="1"/>
  <c r="AG171"/>
  <c r="AJ441"/>
  <c r="AJ14" s="1"/>
  <c r="AJ39" s="1"/>
  <c r="AJ171"/>
  <c r="AL441"/>
  <c r="AL14" s="1"/>
  <c r="AL39" s="1"/>
  <c r="AL171"/>
  <c r="AO441"/>
  <c r="AO14" s="1"/>
  <c r="AO39" s="1"/>
  <c r="AO171"/>
  <c r="AQ441"/>
  <c r="AQ14" s="1"/>
  <c r="AQ39" s="1"/>
  <c r="AQ171"/>
  <c r="AT441"/>
  <c r="AT14" s="1"/>
  <c r="AT39" s="1"/>
  <c r="AT171"/>
  <c r="AU36"/>
  <c r="AU35" s="1"/>
  <c r="AU10"/>
  <c r="AS36"/>
  <c r="AS35" s="1"/>
  <c r="AS10"/>
  <c r="AQ36"/>
  <c r="AQ35" s="1"/>
  <c r="AQ10"/>
  <c r="AO36"/>
  <c r="AO35" s="1"/>
  <c r="AO10"/>
  <c r="AM36"/>
  <c r="AM35" s="1"/>
  <c r="AM10"/>
  <c r="AK36"/>
  <c r="AK35" s="1"/>
  <c r="AK10"/>
  <c r="AI36"/>
  <c r="AI35" s="1"/>
  <c r="AI10"/>
  <c r="AG36"/>
  <c r="AG35" s="1"/>
  <c r="AG10"/>
  <c r="AE36"/>
  <c r="AE35" s="1"/>
  <c r="AE10"/>
  <c r="AC36"/>
  <c r="AC35" s="1"/>
  <c r="AC10"/>
  <c r="AA36"/>
  <c r="AA35" s="1"/>
  <c r="AA10"/>
  <c r="Y36"/>
  <c r="Y35" s="1"/>
  <c r="Y10"/>
  <c r="W36"/>
  <c r="W35" s="1"/>
  <c r="W10"/>
  <c r="U36"/>
  <c r="U35" s="1"/>
  <c r="U10"/>
  <c r="S36"/>
  <c r="S35" s="1"/>
  <c r="S10"/>
  <c r="Q36"/>
  <c r="Q35" s="1"/>
  <c r="Q10"/>
  <c r="O36"/>
  <c r="O10"/>
  <c r="M36"/>
  <c r="K36"/>
  <c r="K35" s="1"/>
  <c r="K10"/>
  <c r="I36"/>
  <c r="I10"/>
  <c r="E37"/>
  <c r="AT36"/>
  <c r="AT35" s="1"/>
  <c r="AT10"/>
  <c r="AR36"/>
  <c r="AR35" s="1"/>
  <c r="AR10"/>
  <c r="AP36"/>
  <c r="AP35" s="1"/>
  <c r="AP10"/>
  <c r="AL36"/>
  <c r="AL35" s="1"/>
  <c r="AL10"/>
  <c r="AJ36"/>
  <c r="AJ35" s="1"/>
  <c r="AJ10"/>
  <c r="AH36"/>
  <c r="AH35" s="1"/>
  <c r="AH10"/>
  <c r="AF36"/>
  <c r="AF35" s="1"/>
  <c r="AF10"/>
  <c r="AD36"/>
  <c r="AD35" s="1"/>
  <c r="AD10"/>
  <c r="AB36"/>
  <c r="AB35" s="1"/>
  <c r="AB10"/>
  <c r="Z36"/>
  <c r="Z35" s="1"/>
  <c r="Z10"/>
  <c r="X36"/>
  <c r="X35" s="1"/>
  <c r="X10"/>
  <c r="V36"/>
  <c r="V35" s="1"/>
  <c r="V10"/>
  <c r="T36"/>
  <c r="T10"/>
  <c r="R36"/>
  <c r="R35" s="1"/>
  <c r="R10"/>
  <c r="P36"/>
  <c r="N36"/>
  <c r="N35" s="1"/>
  <c r="N10"/>
  <c r="L36"/>
  <c r="L10"/>
  <c r="J36"/>
  <c r="J35" s="1"/>
  <c r="J10"/>
  <c r="AN36"/>
  <c r="AN35" s="1"/>
  <c r="AN10"/>
  <c r="J387"/>
  <c r="E437"/>
  <c r="F437"/>
  <c r="F49"/>
  <c r="G49" s="1"/>
  <c r="E48"/>
  <c r="E50"/>
  <c r="E51"/>
  <c r="K47"/>
  <c r="M47" s="1"/>
  <c r="F197"/>
  <c r="E202"/>
  <c r="G202" s="1"/>
  <c r="E242"/>
  <c r="E77"/>
  <c r="G77" s="1"/>
  <c r="E72"/>
  <c r="G72" s="1"/>
  <c r="E222"/>
  <c r="G222" s="1"/>
  <c r="E217"/>
  <c r="G217" s="1"/>
  <c r="E52"/>
  <c r="E197"/>
  <c r="F57"/>
  <c r="G57" s="1"/>
  <c r="F162"/>
  <c r="G162" s="1"/>
  <c r="F242"/>
  <c r="F212"/>
  <c r="G212" s="1"/>
  <c r="F52"/>
  <c r="G52" s="1"/>
  <c r="C5" i="8"/>
  <c r="C8"/>
  <c r="D8" s="1"/>
  <c r="C11"/>
  <c r="D11" s="1"/>
  <c r="C14"/>
  <c r="D14" s="1"/>
  <c r="C19"/>
  <c r="D19" s="1"/>
  <c r="D5"/>
  <c r="G312" i="13" l="1"/>
  <c r="G302"/>
  <c r="G367"/>
  <c r="G307"/>
  <c r="G387"/>
  <c r="G372"/>
  <c r="G362"/>
  <c r="G768"/>
  <c r="L35"/>
  <c r="M35" s="1"/>
  <c r="G777"/>
  <c r="AN39"/>
  <c r="G357"/>
  <c r="G242"/>
  <c r="G767"/>
  <c r="G352"/>
  <c r="F38"/>
  <c r="G38" s="1"/>
  <c r="M10"/>
  <c r="P35"/>
  <c r="O39"/>
  <c r="P14"/>
  <c r="P39" s="1"/>
  <c r="P10"/>
  <c r="G23"/>
  <c r="G197"/>
  <c r="G437"/>
  <c r="G50"/>
  <c r="G48"/>
  <c r="G51"/>
  <c r="G25"/>
  <c r="G37"/>
  <c r="G13"/>
  <c r="G11"/>
  <c r="T35"/>
  <c r="E35" s="1"/>
  <c r="O35"/>
  <c r="F10"/>
  <c r="I39"/>
  <c r="F39" s="1"/>
  <c r="F14"/>
  <c r="E10"/>
  <c r="H441"/>
  <c r="H14" s="1"/>
  <c r="E14" s="1"/>
  <c r="H171"/>
  <c r="E171" s="1"/>
  <c r="F171"/>
  <c r="E36"/>
  <c r="I35"/>
  <c r="F36"/>
  <c r="F441"/>
  <c r="E286"/>
  <c r="G286" s="1"/>
  <c r="F47"/>
  <c r="G47" s="1"/>
  <c r="C24" i="8"/>
  <c r="D24"/>
  <c r="G171" i="13" l="1"/>
  <c r="G14"/>
  <c r="G10"/>
  <c r="F35"/>
  <c r="G35" s="1"/>
  <c r="G36"/>
  <c r="H39"/>
  <c r="E39" s="1"/>
  <c r="G39" s="1"/>
  <c r="E441"/>
  <c r="G441" s="1"/>
</calcChain>
</file>

<file path=xl/sharedStrings.xml><?xml version="1.0" encoding="utf-8"?>
<sst xmlns="http://schemas.openxmlformats.org/spreadsheetml/2006/main" count="3357" uniqueCount="553">
  <si>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</si>
  <si>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</si>
  <si>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</si>
  <si>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</si>
  <si>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</si>
  <si>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</si>
  <si>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</si>
  <si>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</si>
  <si>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</si>
  <si>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</si>
  <si>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</si>
  <si>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</si>
  <si>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</si>
  <si>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</si>
  <si>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</si>
  <si>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</si>
  <si>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</si>
  <si>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</si>
  <si>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</si>
  <si>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</si>
  <si>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</si>
  <si>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</si>
  <si>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</si>
  <si>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</si>
  <si>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</si>
  <si>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</si>
  <si>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</si>
  <si>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</si>
  <si>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</si>
  <si>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</si>
  <si>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</si>
  <si>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</si>
  <si>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</si>
  <si>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</si>
  <si>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</si>
  <si>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</si>
  <si>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</si>
  <si>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</si>
  <si>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</si>
  <si>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</si>
  <si>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</si>
  <si>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</si>
  <si>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</si>
  <si>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</si>
  <si>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</si>
  <si>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</si>
  <si>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</si>
  <si>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</si>
  <si>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</si>
  <si>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</si>
  <si>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</si>
  <si>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</si>
  <si>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</si>
  <si>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</si>
  <si>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</si>
  <si>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</si>
  <si>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</si>
  <si>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</si>
  <si>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</si>
  <si>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</si>
  <si>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</si>
  <si>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</si>
  <si>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</si>
  <si>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</si>
  <si>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</si>
  <si>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</si>
  <si>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</si>
  <si>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</si>
  <si>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</si>
  <si>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</si>
  <si>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</si>
  <si>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</si>
  <si>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</si>
  <si>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</si>
  <si>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</si>
  <si>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</si>
  <si>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</si>
  <si>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</si>
  <si>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</si>
  <si>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</si>
  <si>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</si>
  <si>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</si>
  <si>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</si>
  <si>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</si>
  <si>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</si>
  <si>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</si>
  <si>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</si>
  <si>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</si>
  <si>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</si>
  <si>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</si>
  <si>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</si>
  <si>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</si>
  <si>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</si>
  <si>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</si>
  <si>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</si>
  <si>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</si>
  <si>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</si>
  <si>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</si>
  <si>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</si>
  <si>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</si>
  <si>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</si>
  <si>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</si>
  <si>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</si>
  <si>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</si>
  <si>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</si>
  <si>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</si>
  <si>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</si>
  <si>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</si>
  <si>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</si>
  <si>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</si>
  <si>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</si>
  <si>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</si>
  <si>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</si>
  <si>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</si>
  <si>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</si>
  <si>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</si>
  <si>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</si>
  <si>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</si>
  <si>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</si>
  <si>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</si>
  <si>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</si>
  <si>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</si>
  <si>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</si>
  <si>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</si>
  <si>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</si>
  <si>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</si>
  <si>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</si>
  <si>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</si>
  <si>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</si>
  <si>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</si>
  <si>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</si>
  <si>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</si>
  <si>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</si>
  <si>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</si>
  <si>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</si>
  <si>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</si>
  <si>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</si>
  <si>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</si>
  <si>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</si>
  <si>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</si>
  <si>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</si>
  <si>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</si>
  <si>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</si>
  <si>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</si>
  <si>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</si>
  <si>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</si>
  <si>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</si>
  <si>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</si>
  <si>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</si>
  <si>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</si>
  <si>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</si>
  <si>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</si>
  <si>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</si>
  <si>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</si>
  <si>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</si>
  <si>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</si>
  <si>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</si>
  <si>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</si>
  <si>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</si>
  <si>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</si>
  <si>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</si>
  <si>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</si>
  <si>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</si>
  <si>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</si>
  <si>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</si>
  <si>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</si>
  <si>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</si>
  <si>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</si>
  <si>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</si>
  <si>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</si>
  <si>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</si>
  <si>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</si>
  <si>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</si>
  <si>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</si>
  <si>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</si>
  <si>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</si>
  <si>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</si>
  <si>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</si>
  <si>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</si>
  <si>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</si>
  <si>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</si>
  <si>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</si>
  <si>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</si>
  <si>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</si>
  <si>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</si>
  <si>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</si>
  <si>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</si>
  <si>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</si>
  <si>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</si>
  <si>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</si>
  <si>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</si>
  <si>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</si>
  <si>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</si>
  <si>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</si>
  <si>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</si>
  <si>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</si>
  <si>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</si>
  <si>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</si>
  <si>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</si>
  <si>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</si>
  <si>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</si>
  <si>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</si>
  <si>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</si>
  <si>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</si>
  <si>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</si>
  <si>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</si>
  <si>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</si>
  <si>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</si>
  <si>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</si>
  <si>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</si>
  <si>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</si>
  <si>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</si>
  <si>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</si>
  <si>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</si>
  <si>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</si>
  <si>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</si>
  <si>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</si>
  <si>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</si>
  <si>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</si>
  <si>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</si>
  <si>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</si>
  <si>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</si>
  <si>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</si>
  <si>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</si>
  <si>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</si>
  <si>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</si>
  <si>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</si>
  <si>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</si>
  <si>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</si>
  <si>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</si>
  <si>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</si>
  <si>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</si>
  <si>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</si>
  <si>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</si>
  <si>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</si>
  <si>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</si>
  <si>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</si>
  <si>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</si>
  <si>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</si>
  <si>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</si>
  <si>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</si>
  <si>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</si>
  <si>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</si>
  <si>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</si>
  <si>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</si>
  <si>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</si>
  <si>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</si>
  <si>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</si>
  <si>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</si>
  <si>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</si>
  <si>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</si>
  <si>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</si>
  <si>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</si>
  <si>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</si>
  <si>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</si>
  <si>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</si>
  <si>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</si>
  <si>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</si>
  <si>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</si>
  <si>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</si>
  <si>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Таблица 3</t>
  </si>
  <si>
    <t>Всего по муниципальной программе (в разрезе исполнителей, соисполнителей):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</si>
  <si>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</si>
  <si>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Согласовано:</t>
  </si>
  <si>
    <t>2.1.1.</t>
  </si>
  <si>
    <t>Базовый показатель на начало реализации муниципальной программы</t>
  </si>
  <si>
    <t>Значение показателя на ___ год</t>
  </si>
  <si>
    <t>1.1.1.</t>
  </si>
  <si>
    <t>1.</t>
  </si>
  <si>
    <t>Подпрограмма 2</t>
  </si>
  <si>
    <t>2.</t>
  </si>
  <si>
    <t>3.</t>
  </si>
  <si>
    <t>Наименование основных мероприятий /мероприятий муниципальной программы</t>
  </si>
  <si>
    <t>иные источники финансирования</t>
  </si>
  <si>
    <t>1.2.1.</t>
  </si>
  <si>
    <t>Итого по подпрограмме 1</t>
  </si>
  <si>
    <t>Итого по подпрограмме 2</t>
  </si>
  <si>
    <t>Подпрограмма 1</t>
  </si>
  <si>
    <t>Основные социально-значимые реализованные мероприятия</t>
  </si>
  <si>
    <t>и.т.д …</t>
  </si>
  <si>
    <t>* без учета расходов по текущей деятельности</t>
  </si>
  <si>
    <t>Результаты реализации муниципальной  программы соиполнителями:*</t>
  </si>
  <si>
    <t>Информация о привлеченных средствах , в том числе о подписанных соглашениях с главными распорядителями средств бюджета автономного округа</t>
  </si>
  <si>
    <t>Таблица 1</t>
  </si>
  <si>
    <t>в том числе по проектам, портфелям проектов района (в том числе направленные на реализацию национальных и федеральных проектов Российской Федерации)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</si>
  <si>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</si>
  <si>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</si>
  <si>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</si>
  <si>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</si>
  <si>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проекты, портфели проектов района (в том числе направленные на реализацию национальных и федеральных проектов Российской Федерации):</t>
  </si>
  <si>
    <t>Всего по муниципальной программе:</t>
  </si>
  <si>
    <t>в том числе инвестиции в объекты муниципальной собственности</t>
  </si>
  <si>
    <t>план на 2019 год *</t>
  </si>
  <si>
    <t>Причины отклонения  фактического исполнения от запланированного</t>
  </si>
  <si>
    <t>фактическое исполнение</t>
  </si>
  <si>
    <t xml:space="preserve"> *- финансовые затраты, предусмотренные в 2019 году на реализацию муниципальной программы по состоянию на 01.01.2019 отражают плановые объемы финансирования мероприятий с января по декабрь 2019 года,  по состоянию на 01.02.2019 и далее отражается фактическое исполнение расходных обязательств суммированное с плановыми объемами последующих периодов.</t>
  </si>
  <si>
    <t>**-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</si>
  <si>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Примечание (причины не достижения/перевыполнения показателя)</t>
  </si>
  <si>
    <t>Наименование целевых показателей</t>
  </si>
  <si>
    <t>Таблица 2</t>
  </si>
  <si>
    <t>п. Аган Наружный газопровод (Лукойл ЗС)</t>
  </si>
  <si>
    <t>с. Варьеган Газопровод</t>
  </si>
  <si>
    <t>1..1.2.</t>
  </si>
  <si>
    <t>Реконструкция, расширение, модернизация, строительство объектов системы водоснабжения и водоотведения, теплоснабжения, газоснабжения, электроснабжения (1; 5; 6)</t>
  </si>
  <si>
    <t>Газопровод в п. Ваховск Нижневартовского района</t>
  </si>
  <si>
    <t>с. Аган Газовая котельная (корректировка ПСД)</t>
  </si>
  <si>
    <t>п. Ваховск Газовая котельная</t>
  </si>
  <si>
    <t xml:space="preserve">Газовая котельная с. Варьеган           </t>
  </si>
  <si>
    <t>Модернизация установки водоочистки в с.Варьеган (Импульс)</t>
  </si>
  <si>
    <t>Сетям теплоснабжения  по ул.Таежная и ул. Лесная в с.п.  Аган Нижневартовского района (ПИР)</t>
  </si>
  <si>
    <t>д. Вата Централизованные сети водоснабжения (ПИР)</t>
  </si>
  <si>
    <t>с.п. Зайцева Речка Сети тепловодаснабжения по ул. Октябрьская (ПИР)</t>
  </si>
  <si>
    <t>с.п. Покур Резервуар нефтепродуктов (ПИР)</t>
  </si>
  <si>
    <t>1.1.18.</t>
  </si>
  <si>
    <t>1.1.17.</t>
  </si>
  <si>
    <t>1.1.16.</t>
  </si>
  <si>
    <t>1.1.15.</t>
  </si>
  <si>
    <t>1.1.14.</t>
  </si>
  <si>
    <t>1.1.13.</t>
  </si>
  <si>
    <t>1.1.12.</t>
  </si>
  <si>
    <t>1.1.11.</t>
  </si>
  <si>
    <t>1.1.10.</t>
  </si>
  <si>
    <t>1.1.9.</t>
  </si>
  <si>
    <t>1.1.8.</t>
  </si>
  <si>
    <t>1.1.7.</t>
  </si>
  <si>
    <t>1.1.6.</t>
  </si>
  <si>
    <t>1.1.5.</t>
  </si>
  <si>
    <t>1.1.4.</t>
  </si>
  <si>
    <t>1.1.3.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</si>
  <si>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</si>
  <si>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</si>
  <si>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</si>
  <si>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</si>
  <si>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</si>
  <si>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</si>
  <si>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</si>
  <si>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</si>
  <si>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</si>
  <si>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</si>
  <si>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</si>
  <si>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</si>
  <si>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</si>
  <si>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</si>
  <si>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1.3.1.</t>
  </si>
  <si>
    <t>1.3.2.</t>
  </si>
  <si>
    <t>1.3.3.</t>
  </si>
  <si>
    <t>1.3.4.</t>
  </si>
  <si>
    <t>1.3.5.</t>
  </si>
  <si>
    <t xml:space="preserve">Капитальный ремонт (с заменой) систем теплоснабжения, водоснабжения и водоотведения для подготовки к осенне-зимнему периоду (4) </t>
  </si>
  <si>
    <t>Замена ветхих сетей тепловодоснабжения</t>
  </si>
  <si>
    <t>с.Ларьяк  Ремонт отопительно-варочных печей в жилых домах муниципального жилищного фонда</t>
  </si>
  <si>
    <t>Реализация мероприятий в сфере жилищно-коммунального хозяйства и социальной сферы (4)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</si>
  <si>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</si>
  <si>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Приобретение фильтрующего материала для осветительных фильтров в сельских поселениях района для повышения качества очистки питьевой воды</t>
  </si>
  <si>
    <t>Обеспечение бесперебойной работы объектов жилищно-коммунального хозяйства и социальной сферы (4)</t>
  </si>
  <si>
    <t>1.4.1.</t>
  </si>
  <si>
    <t>Предоставление субсидии на финансовое обеспечение затрат на выполнение мероприятий   по подготовке объектов жилищно-коммунального хозяйства и социальной сферы к работе в осенне-зимний период на территории района, включающих приобретение энергоносителей (нефть, электроэнергия) и убытки, связанные с предоставлением услуги по теплоснабжению для надежного снабжения населения района коммунальными ресурсами, не учтенные Региональной службой по тарифам Ханты-Мансийского автономного округа – Югры в тарифе по услуге теплоснабжения</t>
  </si>
  <si>
    <t>П. Аган</t>
  </si>
  <si>
    <t>Д. Вата</t>
  </si>
  <si>
    <t>П. Ваховск, с. Охтеурье</t>
  </si>
  <si>
    <t>П. Зайцева Речка, Д. Вамугол</t>
  </si>
  <si>
    <t>С. Ларьяк, с. Корлики</t>
  </si>
  <si>
    <t>С. Покур</t>
  </si>
  <si>
    <t>Предоставление субсидии на возмещения недополученных доходов организациям, осуществляющим реализацию населению услуг теплоснабжения, водоснабжения, водоотведения и утилизации, обезвреживания и захоронения твердых коммунальных отходов</t>
  </si>
  <si>
    <t>1.4.2.</t>
  </si>
  <si>
    <t>П. Зайцева Речка</t>
  </si>
  <si>
    <t>Нижневартовский район</t>
  </si>
  <si>
    <t>Возмещение недополученных доходов организациям, осуществляющим реализацию электрической энергии в зоне децентрализованного электроснабжения (4)</t>
  </si>
  <si>
    <t xml:space="preserve">Субвенции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 - Мансийского  автономного округа - Югры по социально ориентированным тарифам </t>
  </si>
  <si>
    <t>2.1.2.</t>
  </si>
  <si>
    <t>Субсидии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 Ханты - Мансийского автономного округа - Югры  по цене электрической энергии зоны централизованного электроснабжения</t>
  </si>
  <si>
    <t xml:space="preserve">Софинансирование субсидии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автономного округа по цене электрической энергии зоны централизованного </t>
  </si>
  <si>
    <t>Подпрограмма 3</t>
  </si>
  <si>
    <t>Создание условий для повышения энергетической эффективности в отраслях экономики (4)</t>
  </si>
  <si>
    <t>Итого по подпрограмме 3</t>
  </si>
  <si>
    <t>Подпрограмма 4</t>
  </si>
  <si>
    <t>Обеспечение деятельности муниципального казенного учреждения «Управление капитального строительства по застройке Нижневартовского района» (1; 4; 5; 6)</t>
  </si>
  <si>
    <t>Итого по мероприятию 4.1</t>
  </si>
  <si>
    <t>Итого по подпрограмме 4</t>
  </si>
  <si>
    <t>Итого по мероприятию 3.1</t>
  </si>
  <si>
    <t>Итого по мероприятию  1.1</t>
  </si>
  <si>
    <t>Итого по мероприятию  2.1</t>
  </si>
  <si>
    <t>Подпрограмма 5</t>
  </si>
  <si>
    <t>Формирование комфортной городской среды (2; 3)</t>
  </si>
  <si>
    <t>Формирование комфортной городской среды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</si>
  <si>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</si>
  <si>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</si>
  <si>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</si>
  <si>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</si>
  <si>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</si>
  <si>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</si>
  <si>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</si>
  <si>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</si>
  <si>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</si>
  <si>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</si>
  <si>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Разработка проекта благоустройства общественной территории в с.Корлики (площадь для проведения культурно-массовых мероприятий и сквер "Родов")</t>
  </si>
  <si>
    <t xml:space="preserve">Обустройство: детской игровой площадки по ул.Центральная, д. 2 пгт. Новоаганск </t>
  </si>
  <si>
    <t>Обустройство: детской игровой площадки по ул. Мира д. 1,д. 2,д. 3 пгт.Новоаганск</t>
  </si>
  <si>
    <t xml:space="preserve">Обустройство: пляжной зоны отдыха оз. Магылор пгт. Новоаганск </t>
  </si>
  <si>
    <t>Обустройство: Завершение мероприятий по благоустройству придомовой территории по ул.Мира, д. 7-12 пгт. Новоаганск</t>
  </si>
  <si>
    <t xml:space="preserve">Благоустройство: общественной территории по ул.Школьная,  д. 2 с.п.Ваховск </t>
  </si>
  <si>
    <t xml:space="preserve">Благоустройство: общественной территории по ул.Таежная, 17 б (торговые ряды)  с.п.Ваховск </t>
  </si>
  <si>
    <t>Благоустройство: дворовой территории по ул. 1 МКР, д.1, д.4, д.5, д.7, с.п. Ваховск</t>
  </si>
  <si>
    <t>Благоустройство: дворовой территории ул. Школьная д.2, с.п. Ваховск</t>
  </si>
  <si>
    <t>Благоустройство: дворовой территории ул. Школьная д.4, с.п. Ваховск</t>
  </si>
  <si>
    <t>Благоустройство: дворовой территории ул. Агапова д.14, с.п. Ваховск</t>
  </si>
  <si>
    <t>Благоустройство: дворовой территории ул. Агапова д.12, с.п. Ваховск</t>
  </si>
  <si>
    <t xml:space="preserve">Благоустройство: общественной территории в с. Охтеурье, ул. Центральная д.9 (завершение работ, сквер) </t>
  </si>
  <si>
    <t>5.1.11</t>
  </si>
  <si>
    <t>5.1.12</t>
  </si>
  <si>
    <t>5.1.13</t>
  </si>
  <si>
    <t>5.1.14</t>
  </si>
  <si>
    <t>5.1.15</t>
  </si>
  <si>
    <t>5.1.16</t>
  </si>
  <si>
    <t>Изготовление, доставка и монтаж (установка) въездного знака в с. Былино</t>
  </si>
  <si>
    <t>5.1.17</t>
  </si>
  <si>
    <t>5.1.18</t>
  </si>
  <si>
    <t>5.1.19</t>
  </si>
  <si>
    <t>5.1.20</t>
  </si>
  <si>
    <t>5.1.21</t>
  </si>
  <si>
    <t xml:space="preserve">Обустройство дворовой территории: по ул. Набережная д.3, пгт. Излучинск </t>
  </si>
  <si>
    <t>Обустройство дворовой территории:  Набережная д. 5, пгт. Излучинск</t>
  </si>
  <si>
    <t xml:space="preserve">Обустройство дворовой территории: Набережная, д.16, пгт. Излучиснк </t>
  </si>
  <si>
    <t>Устройство пешеходных тротуаров - по ул. Набереж-ная, Энергетиков, Школьная (проектирование), пгт. Из-лучинск</t>
  </si>
  <si>
    <t>Реконструкция набережной реки Окуневка (проектирование), пгт. Излучинск</t>
  </si>
  <si>
    <t>Итого по мероприятию 5.1</t>
  </si>
  <si>
    <t>Итого по подпрограмме 5</t>
  </si>
  <si>
    <t>5.2</t>
  </si>
  <si>
    <t>5.2.1</t>
  </si>
  <si>
    <t>Инициативное бюджетирование (2; 3)</t>
  </si>
  <si>
    <t>Итого по мероприятию 5.2</t>
  </si>
  <si>
    <t xml:space="preserve">Ответственный исполнитель: отдел жилищно-коммунального хозяйства, энергетики и строительства администрации района
</t>
  </si>
  <si>
    <t>Соисполнитель: муниципальное казенное учреждение «Управление капитального строительства по застройке Нижневартовского района»</t>
  </si>
  <si>
    <t xml:space="preserve">Соисполнитель: администрации городских и сельских поселений 
</t>
  </si>
  <si>
    <t>муниципальное казенное учреждение "Управление капитального строительства по застройке Нижневартовского района"</t>
  </si>
  <si>
    <t>Итого по мероприятию  1.2</t>
  </si>
  <si>
    <t>Итого по мероприятию  1.3</t>
  </si>
  <si>
    <t>Итого по мероприятию  1.4</t>
  </si>
  <si>
    <t>отдел жилищно-коммунального хозяйства, энергетики и строительства</t>
  </si>
  <si>
    <t>муниципальное казенное учреждение «Управление капитального строительства по застройке Нижневартовского района»</t>
  </si>
  <si>
    <t>отдел жилищно-коммунального хозяйства, энергетики и строительства администрации района; администрация городского (сельского) поселения</t>
  </si>
  <si>
    <t>бюджет поселений</t>
  </si>
  <si>
    <t>Начальник отдела ЖКХ, энергетики и строительства администрации района  __________________________ (М.Ю. Канышева)</t>
  </si>
  <si>
    <t>тел. 8(3466) 49-87-58</t>
  </si>
  <si>
    <t>Исполнитель: Главный специалист отдела ЖКХ, энергетики и строительства администрации района Е.Г. Марсакова</t>
  </si>
  <si>
    <t>Целевые показатели муниципальной программы "Жилищно-коммунальный комплекс и городская среда в Нижневартовском районе"</t>
  </si>
  <si>
    <t>Увеличение доли населения Нижневартовского района, обеспеченного качественной питьевой водой из систем централизованного водоснабжения до 99% в период до 1 января 2025 года</t>
  </si>
  <si>
    <t>Количество благоустроенных дворовых территорий многоквартирных домов, ед.</t>
  </si>
  <si>
    <t>Количество благоустроенных мест общего пользования, ед.</t>
  </si>
  <si>
    <t>Доля площади жилищного фонда, обеспеченного всеми видами благоустройства, в общей площади жилищного фонда, %</t>
  </si>
  <si>
    <t>Повышение обеспеченности населения централизованными услугами водоснабжения, %</t>
  </si>
  <si>
    <t>Повышение обеспеченности населения централизованными услугами теплоснабжения, %</t>
  </si>
  <si>
    <r>
      <t xml:space="preserve">Пояснения к отчету о </t>
    </r>
    <r>
      <rPr>
        <b/>
        <sz val="10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    «Жилищно-коммунальный комплекс и городская среда в Нижневартовском районе»                                                                                               </t>
    </r>
  </si>
  <si>
    <t>5.1.22</t>
  </si>
  <si>
    <t>5.1.23</t>
  </si>
  <si>
    <t>Благоустройство
общественной
территории по ул.
Чумина в д.
Чехломей</t>
  </si>
  <si>
    <t>иные межбюджетные трансферты из бюджета района</t>
  </si>
  <si>
    <t>Перечислена субсидия на финансовое обеспечение затрат на выполнение мероприятий   по подготовке объектов жилищно-коммунального хозяйства и социальной сферы к работе в осенне-зимний период на территории района, включающих приобретение энергоносителей (нефть, электроэнергия) и убытки, связанные с предоставлением услуги по теплоснабжению для надежного снабжения населения района коммунальными ресурсами, не учтенные Региональной службой по тарифам Ханты-Мансийского автономного округа – Югры в тарифе по услуге теплоснабжения.                                                                                                                                                                     Реконструкция, расширение, модернизация, строительство объектов системы водоснабжения и водоотведения, теплоснабжения, газоснабжения, электроснабжения.</t>
  </si>
  <si>
    <t xml:space="preserve">Произведена оплата за выполненые работы по муниципальному контракту №161-СДО от 03.09.2018, Модернизация установки водоочистки в с.Варьеган (Импульс) </t>
  </si>
  <si>
    <t xml:space="preserve">Произведена оплата за выполненые работы по муниципальному контракту №118-СДО от 02.07.2019,  Газовая котельная с. Варьеган           </t>
  </si>
  <si>
    <t>п. Аган Сети тепловодаснабжения ул. Советская, ул. береговая (ПИР)</t>
  </si>
  <si>
    <t>с. Большетархово Сети тепловодоснабжения  (ПИР)</t>
  </si>
  <si>
    <t>Благоустройство
общественной
территории
 по ул.
Дружбы с. Корлики</t>
  </si>
  <si>
    <t>Замена опор и
теплоизоляции сетей
тепловодоснабжения
от ул. Киевской, д.
12 до ул. Киевской,
д. 2 в с Покур</t>
  </si>
  <si>
    <t>Замена участка сетей
тепловодоснабжения
от ул. Лесной, д. 1 до
ул. Лесной, д. 6 в п.
Ваховске</t>
  </si>
  <si>
    <t>Замена участка сетей
тепловодоснабжения
от ул. Геологов, д. 11
до ул. Агапова, 2 в п.
Ваховске</t>
  </si>
  <si>
    <t>Замена участка сетей
тепловодоснабжения
от ул.
Кооперативной, д. 19   ул. Мирюгина д. 5б
ул. Октябрьской д.
13 -ул. Гагарина, д. 5
в с. Ларьяк</t>
  </si>
  <si>
    <t>Замена участка сетей
тепловодоснабжения
от ул. Центральная,
д. 4, до ул.
Набережная, д.7 в
с.п. Зайцева Речка</t>
  </si>
  <si>
    <t>Замена участка сетей
тепловодоснабжения
от ул. Новой, д. 18а
до ул. Новой, д. 20а
в с. Покур</t>
  </si>
  <si>
    <t>Замена участка сетей тепловодоснабжения от ул. Октябрьская, д.2  до ул. Октябрьская, д.22 в с.п. Зайцева Речка Нижневартовского района</t>
  </si>
  <si>
    <t>Замена участка сетей тепловодоснабжения  от Леспромхозной, д.1 до ул. Набережная, д.2 в с.п. Зайцева Речка Нижневартовского района</t>
  </si>
  <si>
    <t>Замена участка сетей тепловодоснабжения  от ул.Почтовая д.2,  до ул.Почтовая  д.8 в с.п. Зайцева Речка Нижневартовского района</t>
  </si>
  <si>
    <t>Замена участка сетей тепловодоснабжения от ул. Центральная, д.40  до ул. Центральная, д.39 в с.п. Покур Нижневартовского района</t>
  </si>
  <si>
    <t>Замена участка сетей тепловодоснабжения от ул. Агапова, д.2 до ул. Агапова д.8б в с.п. Ваховск Нижневартовского района</t>
  </si>
  <si>
    <t>Замена участка сетей тепловодоснабжения от ул. Летная, 18 до ул. Центральная, д.10 в с. Охтеурье Нижневартовского района</t>
  </si>
  <si>
    <t>отдел жилищно-коммунального хозяйства, энергетики и строительства; МКУ УКС</t>
  </si>
  <si>
    <t>МКУ УКС</t>
  </si>
  <si>
    <t>1.2.16.</t>
  </si>
  <si>
    <t>1.2.17.</t>
  </si>
  <si>
    <t>1.2.18.</t>
  </si>
  <si>
    <t>1.2.19.</t>
  </si>
  <si>
    <t>1.2.20.</t>
  </si>
  <si>
    <t>1.2.21.</t>
  </si>
  <si>
    <t>1.2.22.</t>
  </si>
  <si>
    <t>Замена участка сетей тепловодоснабжения от  ул. Центральная,32 до ул. Озерная  1 в с. Охтеурье Нижневартовского района</t>
  </si>
  <si>
    <t>Замена участка сетей тепловодоснабжения от ул. Летная, 2- до узла подключения школы Летная, д.2а в с. Охтеурье Нижневартовского района</t>
  </si>
  <si>
    <t>Замена участка сетей тепловодоснабжения от  ул. Летная, д.18 (подключение МКД) в с.п. Охтеурье Нижневартовского района</t>
  </si>
  <si>
    <t>Выполнение оценки запасов подземных вод с целью оформления лицензии МУП "СЖКХ" на недропользование в п.Ваховск и с.Покур</t>
  </si>
  <si>
    <t>Благоустройство: сп. Зайцева Речка, снос неблагоприятных для проживания домов</t>
  </si>
  <si>
    <t>Водоотвод в с.Покур Нижневартовского района (ПИР)</t>
  </si>
  <si>
    <t>Постановление администрации Нижневартовского района от 26.10.2018 № 2452 "Об утверждении муниципальной программы «Жилищно-коммунальный комплекс и городская среда в Нижневартовском районе»</t>
  </si>
  <si>
    <t>Специалист отдела расходов бюджета  департамента финансов администрации района:___________________ (______________________)</t>
  </si>
  <si>
    <t xml:space="preserve">Произведена оплата за выполненые работы по договору от 12.03.2019 №415/И, МУП "БТИ г.Нижневартовска",  Газопровод с. Варьеган                                                                                       </t>
  </si>
  <si>
    <t>Артезианская скважина в с.Ларьяк (бурение)</t>
  </si>
  <si>
    <t>Снос жилых домов, признанных непригодными для проживания, многоквартирных жилых домов, признанных аварийными и подлежащими сносу (с.Корлики: ул. Молодежная, д.17; ул.Мира, д.1; ул.Центральная, д.18 кв.1, 2; ул.Дружбы, д.10 кв. 1, 2)</t>
  </si>
  <si>
    <t>1.3.6.</t>
  </si>
  <si>
    <t>1.3.7.</t>
  </si>
  <si>
    <t>1.3.8.</t>
  </si>
  <si>
    <t>1.3.9.</t>
  </si>
  <si>
    <t>Снос объектов, в том числе жилых помещений, признанных непригодными для проживания,
на территории сельского поселения Ваховск  (в с.п. Ваховск: ул.Таежная, д.1, ул.Озерная, д.11; в с.Охтеурье: ул.Набережная, д.12; ул.Цветочная, д.9; ул.Центральная, д.17 )</t>
  </si>
  <si>
    <t>Обустройство мест (площадок) накопления твердых коммунальных отходов сп. Ваховск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</si>
  <si>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</si>
  <si>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</si>
  <si>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</si>
  <si>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</si>
  <si>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</si>
  <si>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</si>
  <si>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</si>
  <si>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</si>
  <si>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</si>
  <si>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</si>
  <si>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Инициативное бюджетирование</t>
  </si>
  <si>
    <t>Устройство велопарковок  на дет.площадке по ул.Белорусская 22а в сп. Покур</t>
  </si>
  <si>
    <t>Устройство тематической площадки «Безопасность дорожного движения» по ул.Лесная  д. Вата</t>
  </si>
  <si>
    <t>Устройствовелопарковок  около СДК  в д. Вата</t>
  </si>
  <si>
    <t>Устройство ограждения детской площадки по ул.Новая в д. Вата</t>
  </si>
  <si>
    <t>Установка доски объявлений по ул. Лесная в д. Вата</t>
  </si>
  <si>
    <t>Устройство велопарковок  около многоквартирных домов в д. Вата</t>
  </si>
  <si>
    <t>Устройство детской игровой площадки по ул.Школьная 5 в п. Аган</t>
  </si>
  <si>
    <t>Праздничное оформление населенных пунктов сп.Ларьяк</t>
  </si>
  <si>
    <t>Устройство спортивной площадки по уд. Школьная, д.5, п.Аган</t>
  </si>
  <si>
    <t>Благоустройство существующих пожарных водоемов по ул. Школьная, д.7, п. Аган</t>
  </si>
  <si>
    <t>1.1.19.</t>
  </si>
  <si>
    <t>1.1.20.</t>
  </si>
  <si>
    <t>п.Ваховск Кладбище (ПИР)</t>
  </si>
  <si>
    <t>д.Вата Кладбище (ПИР)</t>
  </si>
  <si>
    <t>1.1.21.</t>
  </si>
  <si>
    <t>с.Ларьяк Административно-гостиничный комплекс по адресу: ул.Мирюгина,11</t>
  </si>
  <si>
    <t>Подключение к централизованным сетям ТВС жилых домов по ул.Набережная в с.Большетархово</t>
  </si>
  <si>
    <t>1.1.22.</t>
  </si>
  <si>
    <t>И.О. заместителя главы района по ЖКХ и строительству   __________________________ (М.Ю. Канышева)</t>
  </si>
  <si>
    <t>Произведена оплата за выполненые работы по муниципальному контракту от 02.04.2019 №06-ТО/19, ООО"ЮграИнвестПроект", п. Аган Сети тепловодаснабжения ул. Советская, ул. береговая (ПИР)</t>
  </si>
  <si>
    <t>Произведена оплата за выполненые работы по муниципальному контракту от 15.04.2019 №08-ТО/19, ООО"ЮграИнвестПроект", с. Большетархово Сети тепловодоснабжения  (ПИР)</t>
  </si>
  <si>
    <t>2.6.</t>
  </si>
  <si>
    <t>Произведена оплата за выполненые работы по муниципальному контракту от 01.04.2019 №04-ТО/19,  ООО"ЮграИнвестПроект", Сетям теплоснабжения  по ул.Таежная и ул. Лесная в с.п.  Аган Нижневартовского района (ПИР)</t>
  </si>
  <si>
    <t>2.7.</t>
  </si>
  <si>
    <t>Произведена оплата за выполненые работы по муниципальному контракту от 27.03.2019 №01-ТО/19 ,  ООО ПКФ "Модулор", д. Вата Централизованные сети водоснабжения (ПИР)</t>
  </si>
  <si>
    <t>2.8.</t>
  </si>
  <si>
    <t>с. Покур Сети тепловодоснабжения  (ПИР)</t>
  </si>
  <si>
    <t>Произведена оплата за выполненые работы по муниципальному контракту от  02.04.2019№07-ТО/19 ,  ООО"ЮграИнвестПроект"", с. Покур Сети тепловодоснабжения  (ПИР)</t>
  </si>
  <si>
    <t>2.9.</t>
  </si>
  <si>
    <t>Произведена оплата за выполненые работы по муниципальному контракту от 02.04.2019 №05-ТО/19 ,  ООО"ЮграИнвестПроект"", с.п. Покур Резервуар нефтепродуктов (ПИР)</t>
  </si>
  <si>
    <t>И.о. заместителя главы района по ЖКХ и строительству   __________________________ (М.Ю. Канышева)</t>
  </si>
  <si>
    <t>Замена участка сетей тепловодоснабжения от ул. Агапова, д.12- до ул. Промзона стр.13 котельная №1 в с.п. Ваховск Нижневартовского района</t>
  </si>
  <si>
    <t>График (сетевой график)реализации  муниципальной программы за сентябрь 2019 год</t>
  </si>
  <si>
    <t>Услуги по предоставлению статистической информации</t>
  </si>
  <si>
    <t>Обустройство мест (площадок) накопления твердых коммунальных отходов пгт Излучинск</t>
  </si>
  <si>
    <t>Замена водогрейного котла с горелкой в с.п. Покур</t>
  </si>
  <si>
    <t>Замена двух котлов в котельной в с.п.Ваховск</t>
  </si>
  <si>
    <t>Канализационные очистные сооружения в с.Корлики</t>
  </si>
  <si>
    <t xml:space="preserve">Замена котла в котельной в с.п. Ваховск </t>
  </si>
  <si>
    <t>Бурение артезианской скважины в с.Ларьяк (бурение)</t>
  </si>
  <si>
    <t>Cоглашение о предоставлении субсидии местному бюджету из бюджета Ханты-Мансийского автономного округа – Югры от 10.04.2019 №71819000-1-2019002
Cоглашение о предоставлении субсидии местному бюджету из бюджета Ханты-Мансийского автономного округа – Югры от 28.06.2019 №17-ФКГС</t>
  </si>
</sst>
</file>

<file path=xl/styles.xml><?xml version="1.0" encoding="utf-8"?>
<styleSheet xmlns="http://schemas.openxmlformats.org/spreadsheetml/2006/main">
  <numFmts count="14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"/>
    <numFmt numFmtId="168" formatCode="_-* #,##0.0_р_._-;\-* #,##0.0_р_._-;_-* &quot;-&quot;?_р_._-;_-@_-"/>
    <numFmt numFmtId="169" formatCode="#,##0_ ;\-#,##0\ "/>
    <numFmt numFmtId="170" formatCode="#,##0.00_ ;\-#,##0.00\ "/>
    <numFmt numFmtId="171" formatCode="_-* #,##0.0_р_._-;\-* #,##0.0_р_._-;_-* &quot;-&quot;??_р_._-;_-@_-"/>
    <numFmt numFmtId="172" formatCode="_-* #,##0_р_._-;\-* #,##0_р_._-;_-* &quot;-&quot;?_р_._-;_-@_-"/>
    <numFmt numFmtId="173" formatCode="_-* #,##0.000_р_._-;\-* #,##0.000_р_._-;_-* &quot;-&quot;?_р_._-;_-@_-"/>
    <numFmt numFmtId="174" formatCode="_-* #,##0.00_р_._-;\-* #,##0.00_р_._-;_-* &quot;-&quot;?_р_._-;_-@_-"/>
    <numFmt numFmtId="175" formatCode="_-* #,##0.0000_р_._-;\-* #,##0.0000_р_._-;_-* &quot;-&quot;?_р_._-;_-@_-"/>
    <numFmt numFmtId="176" formatCode="_-* #,##0.00000_р_._-;\-* #,##0.00000_р_._-;_-* &quot;-&quot;?_р_._-;_-@_-"/>
  </numFmts>
  <fonts count="32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403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7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6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2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6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3" fillId="0" borderId="7" xfId="0" applyFont="1" applyFill="1" applyBorder="1" applyAlignment="1" applyProtection="1">
      <alignment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19" fillId="0" borderId="0" xfId="0" applyFont="1"/>
    <xf numFmtId="3" fontId="3" fillId="0" borderId="0" xfId="0" applyNumberFormat="1" applyFont="1" applyAlignment="1">
      <alignment horizontal="center" vertical="center"/>
    </xf>
    <xf numFmtId="0" fontId="3" fillId="0" borderId="0" xfId="0" applyFont="1"/>
    <xf numFmtId="0" fontId="10" fillId="0" borderId="36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0" fillId="0" borderId="0" xfId="0" applyFont="1"/>
    <xf numFmtId="3" fontId="3" fillId="0" borderId="26" xfId="0" applyNumberFormat="1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169" fontId="3" fillId="0" borderId="5" xfId="2" applyNumberFormat="1" applyFont="1" applyBorder="1" applyAlignment="1">
      <alignment horizontal="center" vertical="top" wrapText="1"/>
    </xf>
    <xf numFmtId="169" fontId="3" fillId="0" borderId="27" xfId="2" applyNumberFormat="1" applyFont="1" applyBorder="1" applyAlignment="1">
      <alignment horizontal="center" vertical="top" wrapText="1"/>
    </xf>
    <xf numFmtId="170" fontId="3" fillId="0" borderId="27" xfId="2" applyNumberFormat="1" applyFont="1" applyBorder="1" applyAlignment="1">
      <alignment horizontal="center" vertical="top" wrapText="1"/>
    </xf>
    <xf numFmtId="3" fontId="3" fillId="0" borderId="37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169" fontId="3" fillId="0" borderId="1" xfId="2" applyNumberFormat="1" applyFont="1" applyBorder="1" applyAlignment="1">
      <alignment horizontal="center" vertical="top" wrapText="1"/>
    </xf>
    <xf numFmtId="169" fontId="3" fillId="0" borderId="4" xfId="2" applyNumberFormat="1" applyFont="1" applyBorder="1" applyAlignment="1">
      <alignment horizontal="center" vertical="top" wrapText="1"/>
    </xf>
    <xf numFmtId="170" fontId="3" fillId="0" borderId="4" xfId="2" applyNumberFormat="1" applyFont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21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21" fillId="0" borderId="0" xfId="0" applyFont="1" applyBorder="1" applyAlignment="1">
      <alignment horizontal="left" vertical="top"/>
    </xf>
    <xf numFmtId="0" fontId="19" fillId="0" borderId="0" xfId="0" applyFont="1" applyFill="1" applyBorder="1" applyAlignment="1" applyProtection="1">
      <alignment horizontal="left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4" fontId="19" fillId="0" borderId="0" xfId="2" applyNumberFormat="1" applyFont="1" applyFill="1" applyBorder="1" applyAlignment="1" applyProtection="1">
      <alignment vertical="center" wrapText="1"/>
    </xf>
    <xf numFmtId="0" fontId="15" fillId="3" borderId="0" xfId="0" applyNumberFormat="1" applyFont="1" applyFill="1" applyAlignment="1">
      <alignment horizontal="center"/>
    </xf>
    <xf numFmtId="0" fontId="23" fillId="3" borderId="0" xfId="0" applyFont="1" applyFill="1"/>
    <xf numFmtId="0" fontId="16" fillId="3" borderId="0" xfId="0" applyFont="1" applyFill="1" applyAlignment="1">
      <alignment horizontal="right"/>
    </xf>
    <xf numFmtId="0" fontId="0" fillId="3" borderId="0" xfId="0" applyFill="1"/>
    <xf numFmtId="0" fontId="15" fillId="3" borderId="0" xfId="0" applyFont="1" applyFill="1"/>
    <xf numFmtId="0" fontId="24" fillId="3" borderId="0" xfId="0" applyFont="1" applyFill="1"/>
    <xf numFmtId="0" fontId="25" fillId="3" borderId="0" xfId="0" applyFont="1" applyFill="1"/>
    <xf numFmtId="0" fontId="3" fillId="3" borderId="1" xfId="0" applyNumberFormat="1" applyFont="1" applyFill="1" applyBorder="1" applyAlignment="1">
      <alignment horizontal="left" vertical="top"/>
    </xf>
    <xf numFmtId="0" fontId="16" fillId="3" borderId="0" xfId="0" applyFont="1" applyFill="1"/>
    <xf numFmtId="0" fontId="26" fillId="3" borderId="0" xfId="0" applyFont="1" applyFill="1"/>
    <xf numFmtId="0" fontId="15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left" vertical="top" wrapText="1"/>
    </xf>
    <xf numFmtId="0" fontId="22" fillId="3" borderId="0" xfId="0" applyFont="1" applyFill="1" applyAlignment="1">
      <alignment horizontal="center" vertical="center"/>
    </xf>
    <xf numFmtId="0" fontId="27" fillId="3" borderId="0" xfId="0" applyFont="1" applyFill="1" applyBorder="1" applyAlignment="1">
      <alignment horizontal="left" vertical="top" wrapText="1"/>
    </xf>
    <xf numFmtId="0" fontId="13" fillId="3" borderId="0" xfId="0" applyFont="1" applyFill="1" applyAlignment="1">
      <alignment vertical="center"/>
    </xf>
    <xf numFmtId="0" fontId="28" fillId="3" borderId="0" xfId="0" applyFont="1" applyFill="1"/>
    <xf numFmtId="0" fontId="6" fillId="3" borderId="0" xfId="0" applyFont="1" applyFill="1" applyAlignment="1">
      <alignment horizontal="left"/>
    </xf>
    <xf numFmtId="0" fontId="16" fillId="3" borderId="1" xfId="0" applyNumberFormat="1" applyFont="1" applyFill="1" applyBorder="1" applyAlignment="1">
      <alignment horizontal="left" vertical="top"/>
    </xf>
    <xf numFmtId="0" fontId="3" fillId="0" borderId="29" xfId="0" applyFont="1" applyBorder="1" applyAlignment="1">
      <alignment horizontal="center" vertical="top" wrapText="1"/>
    </xf>
    <xf numFmtId="0" fontId="3" fillId="0" borderId="1" xfId="0" applyFont="1" applyBorder="1"/>
    <xf numFmtId="164" fontId="3" fillId="0" borderId="0" xfId="0" applyNumberFormat="1" applyFont="1" applyFill="1" applyBorder="1" applyAlignment="1" applyProtection="1">
      <alignment horizontal="justify" vertical="top" wrapText="1"/>
    </xf>
    <xf numFmtId="171" fontId="27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64" fontId="3" fillId="0" borderId="4" xfId="0" applyNumberFormat="1" applyFont="1" applyFill="1" applyBorder="1" applyAlignment="1" applyProtection="1">
      <alignment horizontal="center" vertical="top" wrapText="1"/>
    </xf>
    <xf numFmtId="164" fontId="3" fillId="0" borderId="1" xfId="0" applyNumberFormat="1" applyFont="1" applyFill="1" applyBorder="1" applyAlignment="1" applyProtection="1">
      <alignment horizontal="center" vertical="top" wrapText="1"/>
    </xf>
    <xf numFmtId="10" fontId="3" fillId="0" borderId="2" xfId="0" applyNumberFormat="1" applyFont="1" applyFill="1" applyBorder="1" applyAlignment="1" applyProtection="1">
      <alignment horizontal="center" vertical="top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0" fontId="3" fillId="0" borderId="15" xfId="0" applyNumberFormat="1" applyFont="1" applyFill="1" applyBorder="1" applyAlignment="1" applyProtection="1">
      <alignment horizontal="center" vertical="top" wrapText="1"/>
    </xf>
    <xf numFmtId="164" fontId="3" fillId="0" borderId="9" xfId="0" applyNumberFormat="1" applyFont="1" applyFill="1" applyBorder="1" applyAlignment="1" applyProtection="1">
      <alignment horizontal="center" vertical="top" wrapText="1"/>
    </xf>
    <xf numFmtId="164" fontId="3" fillId="0" borderId="31" xfId="0" applyNumberFormat="1" applyFont="1" applyFill="1" applyBorder="1" applyAlignment="1" applyProtection="1">
      <alignment horizontal="center" vertical="top" wrapText="1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28" xfId="0" applyNumberFormat="1" applyFont="1" applyFill="1" applyBorder="1" applyAlignment="1" applyProtection="1">
      <alignment horizontal="center" vertical="center" wrapText="1"/>
    </xf>
    <xf numFmtId="1" fontId="3" fillId="0" borderId="23" xfId="0" applyNumberFormat="1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/>
    </xf>
    <xf numFmtId="168" fontId="3" fillId="0" borderId="1" xfId="2" applyNumberFormat="1" applyFont="1" applyFill="1" applyBorder="1" applyAlignment="1" applyProtection="1">
      <alignment horizontal="right" vertical="top" wrapText="1"/>
    </xf>
    <xf numFmtId="0" fontId="16" fillId="0" borderId="1" xfId="0" applyFont="1" applyBorder="1" applyAlignment="1">
      <alignment vertical="top" wrapText="1"/>
    </xf>
    <xf numFmtId="168" fontId="1" fillId="0" borderId="1" xfId="2" applyNumberFormat="1" applyFont="1" applyFill="1" applyBorder="1" applyAlignment="1" applyProtection="1">
      <alignment horizontal="right" vertical="top" wrapText="1"/>
    </xf>
    <xf numFmtId="10" fontId="1" fillId="0" borderId="1" xfId="2" applyNumberFormat="1" applyFont="1" applyFill="1" applyBorder="1" applyAlignment="1" applyProtection="1">
      <alignment horizontal="right" vertical="top" wrapText="1"/>
    </xf>
    <xf numFmtId="0" fontId="16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wrapText="1"/>
    </xf>
    <xf numFmtId="10" fontId="3" fillId="0" borderId="1" xfId="2" applyNumberFormat="1" applyFont="1" applyFill="1" applyBorder="1" applyAlignment="1" applyProtection="1">
      <alignment horizontal="right" vertical="top" wrapText="1"/>
    </xf>
    <xf numFmtId="171" fontId="3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6" fillId="0" borderId="1" xfId="0" applyFont="1" applyBorder="1" applyAlignment="1">
      <alignment wrapText="1"/>
    </xf>
    <xf numFmtId="0" fontId="1" fillId="0" borderId="1" xfId="0" applyFont="1" applyFill="1" applyBorder="1" applyAlignment="1" applyProtection="1">
      <alignment horizontal="left" vertical="top" wrapText="1"/>
    </xf>
    <xf numFmtId="164" fontId="3" fillId="0" borderId="0" xfId="0" applyNumberFormat="1" applyFont="1" applyFill="1" applyBorder="1" applyAlignment="1" applyProtection="1">
      <alignment horizontal="left"/>
    </xf>
    <xf numFmtId="1" fontId="3" fillId="0" borderId="10" xfId="0" applyNumberFormat="1" applyFont="1" applyFill="1" applyBorder="1" applyAlignment="1" applyProtection="1">
      <alignment horizontal="center" vertical="center" wrapText="1"/>
    </xf>
    <xf numFmtId="1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38" xfId="0" applyNumberFormat="1" applyFont="1" applyFill="1" applyBorder="1" applyAlignment="1" applyProtection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center" vertical="center" wrapText="1"/>
    </xf>
    <xf numFmtId="0" fontId="3" fillId="0" borderId="24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left" vertical="top" wrapText="1"/>
    </xf>
    <xf numFmtId="0" fontId="29" fillId="0" borderId="1" xfId="0" applyFont="1" applyBorder="1" applyAlignment="1">
      <alignment horizontal="center" vertical="top"/>
    </xf>
    <xf numFmtId="171" fontId="30" fillId="0" borderId="1" xfId="0" applyNumberFormat="1" applyFont="1" applyFill="1" applyBorder="1" applyAlignment="1">
      <alignment vertical="center"/>
    </xf>
    <xf numFmtId="171" fontId="27" fillId="0" borderId="1" xfId="2" applyNumberFormat="1" applyFont="1" applyFill="1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top"/>
    </xf>
    <xf numFmtId="0" fontId="29" fillId="0" borderId="1" xfId="0" applyFont="1" applyBorder="1"/>
    <xf numFmtId="0" fontId="3" fillId="0" borderId="0" xfId="0" applyFont="1" applyFill="1" applyBorder="1" applyAlignment="1" applyProtection="1">
      <alignment horizontal="left" wrapText="1"/>
    </xf>
    <xf numFmtId="172" fontId="1" fillId="0" borderId="1" xfId="2" applyNumberFormat="1" applyFont="1" applyFill="1" applyBorder="1" applyAlignment="1" applyProtection="1">
      <alignment horizontal="right" vertical="top" wrapText="1"/>
    </xf>
    <xf numFmtId="0" fontId="27" fillId="0" borderId="1" xfId="0" applyFont="1" applyFill="1" applyBorder="1" applyAlignment="1">
      <alignment horizontal="left" vertical="top" wrapText="1"/>
    </xf>
    <xf numFmtId="0" fontId="31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left"/>
    </xf>
    <xf numFmtId="164" fontId="31" fillId="0" borderId="0" xfId="0" applyNumberFormat="1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>
      <alignment horizontal="right" vertical="center"/>
    </xf>
    <xf numFmtId="164" fontId="31" fillId="0" borderId="0" xfId="2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/>
    </xf>
    <xf numFmtId="0" fontId="3" fillId="3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19" fillId="0" borderId="0" xfId="0" applyFont="1" applyFill="1" applyBorder="1" applyAlignment="1" applyProtection="1">
      <alignment horizontal="left"/>
    </xf>
    <xf numFmtId="0" fontId="18" fillId="0" borderId="0" xfId="0" applyFont="1" applyAlignment="1">
      <alignment horizontal="center" vertical="top" wrapText="1"/>
    </xf>
    <xf numFmtId="166" fontId="3" fillId="0" borderId="1" xfId="2" applyNumberFormat="1" applyFont="1" applyBorder="1" applyAlignment="1">
      <alignment horizontal="center" vertical="top" wrapText="1"/>
    </xf>
    <xf numFmtId="166" fontId="3" fillId="0" borderId="5" xfId="2" applyNumberFormat="1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171" fontId="30" fillId="0" borderId="1" xfId="0" applyNumberFormat="1" applyFont="1" applyFill="1" applyBorder="1"/>
    <xf numFmtId="0" fontId="3" fillId="3" borderId="1" xfId="0" applyFont="1" applyFill="1" applyBorder="1" applyAlignment="1">
      <alignment horizontal="left" vertical="top" wrapText="1"/>
    </xf>
    <xf numFmtId="173" fontId="1" fillId="0" borderId="1" xfId="2" applyNumberFormat="1" applyFont="1" applyFill="1" applyBorder="1" applyAlignment="1" applyProtection="1">
      <alignment horizontal="right" vertical="top" wrapText="1"/>
    </xf>
    <xf numFmtId="164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center" vertical="top"/>
    </xf>
    <xf numFmtId="174" fontId="1" fillId="0" borderId="1" xfId="2" applyNumberFormat="1" applyFont="1" applyFill="1" applyBorder="1" applyAlignment="1" applyProtection="1">
      <alignment horizontal="right" vertical="top" wrapText="1"/>
    </xf>
    <xf numFmtId="0" fontId="3" fillId="0" borderId="1" xfId="0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  <xf numFmtId="164" fontId="3" fillId="0" borderId="0" xfId="0" applyNumberFormat="1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wrapText="1"/>
    </xf>
    <xf numFmtId="0" fontId="3" fillId="0" borderId="1" xfId="0" applyFont="1" applyFill="1" applyBorder="1" applyAlignment="1" applyProtection="1">
      <alignment horizontal="center" vertical="top"/>
    </xf>
    <xf numFmtId="164" fontId="3" fillId="0" borderId="1" xfId="0" applyNumberFormat="1" applyFont="1" applyFill="1" applyBorder="1" applyAlignment="1" applyProtection="1">
      <alignment horizontal="center" vertical="top" wrapText="1"/>
    </xf>
    <xf numFmtId="164" fontId="3" fillId="0" borderId="4" xfId="0" applyNumberFormat="1" applyFont="1" applyFill="1" applyBorder="1" applyAlignment="1" applyProtection="1">
      <alignment horizontal="center" vertical="top" wrapText="1"/>
    </xf>
    <xf numFmtId="0" fontId="29" fillId="0" borderId="1" xfId="0" applyFont="1" applyBorder="1"/>
    <xf numFmtId="164" fontId="3" fillId="0" borderId="9" xfId="0" applyNumberFormat="1" applyFont="1" applyFill="1" applyBorder="1" applyAlignment="1" applyProtection="1">
      <alignment horizontal="center" vertical="top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75" fontId="1" fillId="0" borderId="1" xfId="2" applyNumberFormat="1" applyFont="1" applyFill="1" applyBorder="1" applyAlignment="1" applyProtection="1">
      <alignment horizontal="right" vertical="top" wrapText="1"/>
    </xf>
    <xf numFmtId="176" fontId="1" fillId="0" borderId="1" xfId="2" applyNumberFormat="1" applyFont="1" applyFill="1" applyBorder="1" applyAlignment="1" applyProtection="1">
      <alignment horizontal="right" vertical="top" wrapText="1"/>
    </xf>
    <xf numFmtId="174" fontId="3" fillId="0" borderId="0" xfId="0" applyNumberFormat="1" applyFont="1" applyFill="1" applyAlignment="1" applyProtection="1">
      <alignment horizontal="right" vertical="center"/>
    </xf>
    <xf numFmtId="174" fontId="3" fillId="0" borderId="28" xfId="0" applyNumberFormat="1" applyFont="1" applyFill="1" applyBorder="1" applyAlignment="1" applyProtection="1">
      <alignment horizontal="center" vertical="center" wrapText="1"/>
    </xf>
    <xf numFmtId="174" fontId="3" fillId="0" borderId="10" xfId="0" applyNumberFormat="1" applyFont="1" applyFill="1" applyBorder="1" applyAlignment="1" applyProtection="1">
      <alignment horizontal="center" vertical="center" wrapText="1"/>
    </xf>
    <xf numFmtId="174" fontId="16" fillId="0" borderId="0" xfId="0" applyNumberFormat="1" applyFont="1" applyFill="1" applyBorder="1" applyAlignment="1" applyProtection="1">
      <alignment horizontal="justify" vertical="top" wrapText="1"/>
    </xf>
    <xf numFmtId="174" fontId="3" fillId="0" borderId="0" xfId="0" applyNumberFormat="1" applyFont="1" applyFill="1" applyBorder="1" applyAlignment="1" applyProtection="1">
      <alignment horizontal="left" wrapText="1"/>
    </xf>
    <xf numFmtId="174" fontId="31" fillId="0" borderId="0" xfId="0" applyNumberFormat="1" applyFont="1" applyFill="1" applyBorder="1" applyAlignment="1" applyProtection="1">
      <alignment horizontal="left"/>
    </xf>
    <xf numFmtId="174" fontId="31" fillId="0" borderId="0" xfId="0" applyNumberFormat="1" applyFont="1" applyFill="1" applyAlignment="1" applyProtection="1">
      <alignment horizontal="right" vertical="center"/>
    </xf>
    <xf numFmtId="0" fontId="3" fillId="3" borderId="1" xfId="0" applyFont="1" applyFill="1" applyBorder="1" applyAlignment="1">
      <alignment horizontal="left" vertical="top" wrapText="1"/>
    </xf>
    <xf numFmtId="168" fontId="3" fillId="0" borderId="0" xfId="0" applyNumberFormat="1" applyFont="1" applyFill="1" applyBorder="1" applyAlignment="1" applyProtection="1">
      <alignment vertical="center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164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  <xf numFmtId="164" fontId="3" fillId="0" borderId="0" xfId="0" applyNumberFormat="1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wrapText="1"/>
    </xf>
    <xf numFmtId="164" fontId="1" fillId="0" borderId="1" xfId="0" applyNumberFormat="1" applyFont="1" applyFill="1" applyBorder="1" applyAlignment="1" applyProtection="1">
      <alignment horizontal="left" vertical="top"/>
    </xf>
    <xf numFmtId="0" fontId="3" fillId="0" borderId="1" xfId="0" applyFont="1" applyFill="1" applyBorder="1" applyAlignment="1" applyProtection="1">
      <alignment horizontal="center" vertical="top"/>
    </xf>
    <xf numFmtId="0" fontId="29" fillId="0" borderId="0" xfId="0" applyFont="1" applyAlignment="1">
      <alignment horizontal="justify" vertical="top" wrapText="1"/>
    </xf>
    <xf numFmtId="164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0" xfId="0" applyFont="1" applyFill="1" applyBorder="1" applyAlignment="1" applyProtection="1">
      <alignment horizontal="center" vertical="top"/>
    </xf>
    <xf numFmtId="0" fontId="3" fillId="0" borderId="8" xfId="0" applyFont="1" applyFill="1" applyBorder="1" applyAlignment="1" applyProtection="1">
      <alignment horizontal="center" vertical="top"/>
    </xf>
    <xf numFmtId="0" fontId="3" fillId="0" borderId="5" xfId="0" applyFont="1" applyFill="1" applyBorder="1" applyAlignment="1" applyProtection="1">
      <alignment horizontal="center" vertical="top"/>
    </xf>
    <xf numFmtId="164" fontId="3" fillId="4" borderId="1" xfId="0" applyNumberFormat="1" applyFont="1" applyFill="1" applyBorder="1" applyAlignment="1" applyProtection="1">
      <alignment horizontal="left" vertical="top" wrapText="1"/>
    </xf>
    <xf numFmtId="164" fontId="3" fillId="0" borderId="4" xfId="0" applyNumberFormat="1" applyFont="1" applyFill="1" applyBorder="1" applyAlignment="1" applyProtection="1">
      <alignment horizontal="center" vertical="top" wrapText="1"/>
    </xf>
    <xf numFmtId="164" fontId="3" fillId="0" borderId="7" xfId="0" applyNumberFormat="1" applyFont="1" applyFill="1" applyBorder="1" applyAlignment="1" applyProtection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29" fillId="0" borderId="7" xfId="0" applyFont="1" applyBorder="1" applyAlignment="1">
      <alignment horizontal="center" vertical="top" wrapText="1"/>
    </xf>
    <xf numFmtId="164" fontId="3" fillId="0" borderId="2" xfId="0" applyNumberFormat="1" applyFont="1" applyFill="1" applyBorder="1" applyAlignment="1" applyProtection="1">
      <alignment horizontal="center" vertical="top" wrapText="1"/>
    </xf>
    <xf numFmtId="164" fontId="1" fillId="0" borderId="28" xfId="0" applyNumberFormat="1" applyFont="1" applyFill="1" applyBorder="1" applyAlignment="1" applyProtection="1">
      <alignment horizontal="center" vertical="top" wrapText="1"/>
    </xf>
    <xf numFmtId="164" fontId="1" fillId="0" borderId="23" xfId="0" applyNumberFormat="1" applyFont="1" applyFill="1" applyBorder="1" applyAlignment="1" applyProtection="1">
      <alignment horizontal="center" vertical="top" wrapText="1"/>
    </xf>
    <xf numFmtId="164" fontId="1" fillId="0" borderId="24" xfId="0" applyNumberFormat="1" applyFont="1" applyFill="1" applyBorder="1" applyAlignment="1" applyProtection="1">
      <alignment horizontal="center" vertical="top" wrapText="1"/>
    </xf>
    <xf numFmtId="164" fontId="1" fillId="0" borderId="9" xfId="0" applyNumberFormat="1" applyFont="1" applyFill="1" applyBorder="1" applyAlignment="1" applyProtection="1">
      <alignment horizontal="center" vertical="top" wrapText="1"/>
    </xf>
    <xf numFmtId="164" fontId="1" fillId="0" borderId="0" xfId="0" applyNumberFormat="1" applyFont="1" applyFill="1" applyBorder="1" applyAlignment="1" applyProtection="1">
      <alignment horizontal="center" vertical="top" wrapText="1"/>
    </xf>
    <xf numFmtId="164" fontId="1" fillId="0" borderId="15" xfId="0" applyNumberFormat="1" applyFont="1" applyFill="1" applyBorder="1" applyAlignment="1" applyProtection="1">
      <alignment horizontal="center" vertical="top" wrapText="1"/>
    </xf>
    <xf numFmtId="164" fontId="1" fillId="0" borderId="27" xfId="0" applyNumberFormat="1" applyFont="1" applyFill="1" applyBorder="1" applyAlignment="1" applyProtection="1">
      <alignment horizontal="center" vertical="top" wrapText="1"/>
    </xf>
    <xf numFmtId="164" fontId="1" fillId="0" borderId="6" xfId="0" applyNumberFormat="1" applyFont="1" applyFill="1" applyBorder="1" applyAlignment="1" applyProtection="1">
      <alignment horizontal="center" vertical="top" wrapText="1"/>
    </xf>
    <xf numFmtId="164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top"/>
    </xf>
    <xf numFmtId="0" fontId="3" fillId="0" borderId="21" xfId="0" applyFont="1" applyFill="1" applyBorder="1" applyAlignment="1" applyProtection="1">
      <alignment horizontal="center" vertical="top"/>
    </xf>
    <xf numFmtId="164" fontId="3" fillId="0" borderId="25" xfId="0" applyNumberFormat="1" applyFont="1" applyFill="1" applyBorder="1" applyAlignment="1" applyProtection="1">
      <alignment horizontal="center" vertical="center" wrapText="1"/>
    </xf>
    <xf numFmtId="164" fontId="3" fillId="0" borderId="22" xfId="0" applyNumberFormat="1" applyFont="1" applyFill="1" applyBorder="1" applyAlignment="1" applyProtection="1">
      <alignment horizontal="center" vertical="center" wrapText="1"/>
    </xf>
    <xf numFmtId="164" fontId="3" fillId="0" borderId="26" xfId="0" applyNumberFormat="1" applyFont="1" applyFill="1" applyBorder="1" applyAlignment="1" applyProtection="1">
      <alignment horizontal="center" vertical="center" wrapText="1"/>
    </xf>
    <xf numFmtId="164" fontId="3" fillId="0" borderId="32" xfId="0" applyNumberFormat="1" applyFont="1" applyFill="1" applyBorder="1" applyAlignment="1" applyProtection="1">
      <alignment horizontal="center" vertical="center" wrapText="1"/>
    </xf>
    <xf numFmtId="164" fontId="3" fillId="0" borderId="8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center" vertical="center" wrapText="1"/>
    </xf>
    <xf numFmtId="164" fontId="3" fillId="0" borderId="33" xfId="0" applyNumberFormat="1" applyFont="1" applyFill="1" applyBorder="1" applyAlignment="1" applyProtection="1">
      <alignment horizontal="center" vertical="center" wrapText="1"/>
    </xf>
    <xf numFmtId="164" fontId="3" fillId="0" borderId="19" xfId="0" applyNumberFormat="1" applyFont="1" applyFill="1" applyBorder="1" applyAlignment="1" applyProtection="1">
      <alignment horizontal="center" vertical="center" wrapText="1"/>
    </xf>
    <xf numFmtId="164" fontId="3" fillId="0" borderId="20" xfId="0" applyNumberFormat="1" applyFont="1" applyFill="1" applyBorder="1" applyAlignment="1" applyProtection="1">
      <alignment horizontal="center" vertical="center" wrapText="1"/>
    </xf>
    <xf numFmtId="164" fontId="3" fillId="0" borderId="33" xfId="0" applyNumberFormat="1" applyFont="1" applyFill="1" applyBorder="1" applyAlignment="1" applyProtection="1">
      <alignment horizontal="center" vertical="top" wrapText="1"/>
    </xf>
    <xf numFmtId="164" fontId="3" fillId="0" borderId="19" xfId="0" applyNumberFormat="1" applyFont="1" applyFill="1" applyBorder="1" applyAlignment="1" applyProtection="1">
      <alignment horizontal="center" vertical="top" wrapText="1"/>
    </xf>
    <xf numFmtId="164" fontId="3" fillId="0" borderId="20" xfId="0" applyNumberFormat="1" applyFont="1" applyFill="1" applyBorder="1" applyAlignment="1" applyProtection="1">
      <alignment horizontal="center" vertical="top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164" fontId="3" fillId="0" borderId="10" xfId="0" applyNumberFormat="1" applyFont="1" applyFill="1" applyBorder="1" applyAlignment="1" applyProtection="1">
      <alignment horizontal="center" vertical="center" wrapText="1"/>
    </xf>
    <xf numFmtId="10" fontId="3" fillId="0" borderId="10" xfId="0" applyNumberFormat="1" applyFont="1" applyFill="1" applyBorder="1" applyAlignment="1" applyProtection="1">
      <alignment horizontal="center" vertical="center" wrapText="1"/>
    </xf>
    <xf numFmtId="10" fontId="3" fillId="0" borderId="5" xfId="0" applyNumberFormat="1" applyFont="1" applyFill="1" applyBorder="1" applyAlignment="1" applyProtection="1">
      <alignment horizontal="center" vertical="center" wrapText="1"/>
    </xf>
    <xf numFmtId="164" fontId="3" fillId="0" borderId="28" xfId="0" applyNumberFormat="1" applyFont="1" applyFill="1" applyBorder="1" applyAlignment="1" applyProtection="1">
      <alignment horizontal="center" vertical="top" wrapText="1"/>
    </xf>
    <xf numFmtId="164" fontId="3" fillId="0" borderId="23" xfId="0" applyNumberFormat="1" applyFont="1" applyFill="1" applyBorder="1" applyAlignment="1" applyProtection="1">
      <alignment horizontal="center" vertical="top" wrapText="1"/>
    </xf>
    <xf numFmtId="164" fontId="3" fillId="0" borderId="24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29" fillId="0" borderId="1" xfId="0" applyFont="1" applyBorder="1"/>
    <xf numFmtId="0" fontId="16" fillId="0" borderId="1" xfId="0" applyFont="1" applyFill="1" applyBorder="1" applyAlignment="1">
      <alignment vertical="top"/>
    </xf>
    <xf numFmtId="0" fontId="1" fillId="0" borderId="1" xfId="0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top" wrapText="1"/>
    </xf>
    <xf numFmtId="164" fontId="3" fillId="0" borderId="10" xfId="0" applyNumberFormat="1" applyFont="1" applyFill="1" applyBorder="1" applyAlignment="1" applyProtection="1">
      <alignment horizontal="center" vertical="top" wrapText="1"/>
    </xf>
    <xf numFmtId="164" fontId="3" fillId="0" borderId="8" xfId="0" applyNumberFormat="1" applyFont="1" applyFill="1" applyBorder="1" applyAlignment="1" applyProtection="1">
      <alignment horizontal="center" vertical="top" wrapText="1"/>
    </xf>
    <xf numFmtId="164" fontId="3" fillId="0" borderId="5" xfId="0" applyNumberFormat="1" applyFont="1" applyFill="1" applyBorder="1" applyAlignment="1" applyProtection="1">
      <alignment horizontal="center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</xf>
    <xf numFmtId="49" fontId="3" fillId="0" borderId="8" xfId="0" applyNumberFormat="1" applyFont="1" applyFill="1" applyBorder="1" applyAlignment="1" applyProtection="1">
      <alignment horizontal="center" vertical="top" wrapText="1"/>
    </xf>
    <xf numFmtId="49" fontId="3" fillId="0" borderId="5" xfId="0" applyNumberFormat="1" applyFont="1" applyFill="1" applyBorder="1" applyAlignment="1" applyProtection="1">
      <alignment horizontal="center" vertical="top" wrapText="1"/>
    </xf>
    <xf numFmtId="0" fontId="3" fillId="0" borderId="28" xfId="0" applyFont="1" applyFill="1" applyBorder="1" applyAlignment="1" applyProtection="1">
      <alignment horizontal="center" vertical="top" wrapText="1"/>
    </xf>
    <xf numFmtId="0" fontId="3" fillId="0" borderId="23" xfId="0" applyFont="1" applyFill="1" applyBorder="1" applyAlignment="1" applyProtection="1">
      <alignment horizontal="center" vertical="top" wrapText="1"/>
    </xf>
    <xf numFmtId="0" fontId="3" fillId="0" borderId="24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15" xfId="0" applyFont="1" applyFill="1" applyBorder="1" applyAlignment="1" applyProtection="1">
      <alignment horizontal="center" vertical="top" wrapText="1"/>
    </xf>
    <xf numFmtId="0" fontId="3" fillId="0" borderId="27" xfId="0" applyFont="1" applyFill="1" applyBorder="1" applyAlignment="1" applyProtection="1">
      <alignment horizontal="center" vertical="top" wrapText="1"/>
    </xf>
    <xf numFmtId="0" fontId="3" fillId="0" borderId="6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0" fillId="0" borderId="0" xfId="0" applyFill="1" applyAlignment="1">
      <alignment horizontal="left" wrapText="1"/>
    </xf>
    <xf numFmtId="164" fontId="3" fillId="0" borderId="9" xfId="0" applyNumberFormat="1" applyFont="1" applyFill="1" applyBorder="1" applyAlignment="1" applyProtection="1">
      <alignment horizontal="center" vertical="top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4" fontId="3" fillId="0" borderId="15" xfId="0" applyNumberFormat="1" applyFont="1" applyFill="1" applyBorder="1" applyAlignment="1" applyProtection="1">
      <alignment horizontal="center" vertical="top" wrapText="1"/>
    </xf>
    <xf numFmtId="164" fontId="3" fillId="0" borderId="27" xfId="0" applyNumberFormat="1" applyFont="1" applyFill="1" applyBorder="1" applyAlignment="1" applyProtection="1">
      <alignment horizontal="center" vertical="top" wrapText="1"/>
    </xf>
    <xf numFmtId="164" fontId="3" fillId="0" borderId="6" xfId="0" applyNumberFormat="1" applyFont="1" applyFill="1" applyBorder="1" applyAlignment="1" applyProtection="1">
      <alignment horizontal="center" vertical="top" wrapText="1"/>
    </xf>
    <xf numFmtId="164" fontId="3" fillId="0" borderId="3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right"/>
    </xf>
    <xf numFmtId="0" fontId="18" fillId="0" borderId="0" xfId="0" applyFont="1" applyAlignment="1">
      <alignment horizontal="center" vertical="top" wrapText="1"/>
    </xf>
    <xf numFmtId="3" fontId="3" fillId="0" borderId="25" xfId="0" applyNumberFormat="1" applyFont="1" applyBorder="1" applyAlignment="1">
      <alignment horizontal="center" vertical="top" wrapText="1"/>
    </xf>
    <xf numFmtId="3" fontId="3" fillId="0" borderId="26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5" xfId="0" applyBorder="1" applyAlignment="1">
      <alignment vertical="top"/>
    </xf>
    <xf numFmtId="0" fontId="20" fillId="0" borderId="0" xfId="0" applyFont="1" applyBorder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wrapText="1"/>
    </xf>
    <xf numFmtId="3" fontId="3" fillId="3" borderId="0" xfId="0" applyNumberFormat="1" applyFont="1" applyFill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24" fillId="3" borderId="6" xfId="0" applyFont="1" applyFill="1" applyBorder="1" applyAlignment="1">
      <alignment horizontal="center" vertical="top" wrapText="1"/>
    </xf>
    <xf numFmtId="174" fontId="3" fillId="0" borderId="10" xfId="0" applyNumberFormat="1" applyFont="1" applyFill="1" applyBorder="1" applyAlignment="1" applyProtection="1">
      <alignment horizontal="center" vertical="center" wrapText="1"/>
    </xf>
    <xf numFmtId="174" fontId="3" fillId="0" borderId="5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265" t="s">
        <v>39</v>
      </c>
      <c r="B1" s="266"/>
      <c r="C1" s="267" t="s">
        <v>40</v>
      </c>
      <c r="D1" s="259" t="s">
        <v>44</v>
      </c>
      <c r="E1" s="260"/>
      <c r="F1" s="261"/>
      <c r="G1" s="259" t="s">
        <v>17</v>
      </c>
      <c r="H1" s="260"/>
      <c r="I1" s="261"/>
      <c r="J1" s="259" t="s">
        <v>18</v>
      </c>
      <c r="K1" s="260"/>
      <c r="L1" s="261"/>
      <c r="M1" s="259" t="s">
        <v>22</v>
      </c>
      <c r="N1" s="260"/>
      <c r="O1" s="261"/>
      <c r="P1" s="262" t="s">
        <v>23</v>
      </c>
      <c r="Q1" s="263"/>
      <c r="R1" s="259" t="s">
        <v>24</v>
      </c>
      <c r="S1" s="260"/>
      <c r="T1" s="261"/>
      <c r="U1" s="259" t="s">
        <v>25</v>
      </c>
      <c r="V1" s="260"/>
      <c r="W1" s="261"/>
      <c r="X1" s="262" t="s">
        <v>26</v>
      </c>
      <c r="Y1" s="264"/>
      <c r="Z1" s="263"/>
      <c r="AA1" s="262" t="s">
        <v>27</v>
      </c>
      <c r="AB1" s="263"/>
      <c r="AC1" s="259" t="s">
        <v>28</v>
      </c>
      <c r="AD1" s="260"/>
      <c r="AE1" s="261"/>
      <c r="AF1" s="259" t="s">
        <v>29</v>
      </c>
      <c r="AG1" s="260"/>
      <c r="AH1" s="261"/>
      <c r="AI1" s="259" t="s">
        <v>30</v>
      </c>
      <c r="AJ1" s="260"/>
      <c r="AK1" s="261"/>
      <c r="AL1" s="262" t="s">
        <v>31</v>
      </c>
      <c r="AM1" s="263"/>
      <c r="AN1" s="259" t="s">
        <v>32</v>
      </c>
      <c r="AO1" s="260"/>
      <c r="AP1" s="261"/>
      <c r="AQ1" s="259" t="s">
        <v>33</v>
      </c>
      <c r="AR1" s="260"/>
      <c r="AS1" s="261"/>
      <c r="AT1" s="259" t="s">
        <v>34</v>
      </c>
      <c r="AU1" s="260"/>
      <c r="AV1" s="261"/>
    </row>
    <row r="2" spans="1:48" ht="39" customHeight="1">
      <c r="A2" s="266"/>
      <c r="B2" s="266"/>
      <c r="C2" s="267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267" t="s">
        <v>82</v>
      </c>
      <c r="B3" s="267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67"/>
      <c r="B4" s="267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67"/>
      <c r="B5" s="267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267"/>
      <c r="B6" s="267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67"/>
      <c r="B7" s="267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267"/>
      <c r="B8" s="267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267"/>
      <c r="B9" s="267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268" t="s">
        <v>57</v>
      </c>
      <c r="B1" s="268"/>
      <c r="C1" s="268"/>
      <c r="D1" s="268"/>
      <c r="E1" s="268"/>
    </row>
    <row r="2" spans="1:5">
      <c r="A2" s="12"/>
      <c r="B2" s="12"/>
      <c r="C2" s="12"/>
      <c r="D2" s="12"/>
      <c r="E2" s="12"/>
    </row>
    <row r="3" spans="1:5">
      <c r="A3" s="269" t="s">
        <v>129</v>
      </c>
      <c r="B3" s="269"/>
      <c r="C3" s="269"/>
      <c r="D3" s="269"/>
      <c r="E3" s="269"/>
    </row>
    <row r="4" spans="1:5" ht="45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270" t="s">
        <v>78</v>
      </c>
      <c r="B26" s="270"/>
      <c r="C26" s="270"/>
      <c r="D26" s="270"/>
      <c r="E26" s="270"/>
    </row>
    <row r="27" spans="1:5">
      <c r="A27" s="28"/>
      <c r="B27" s="28"/>
      <c r="C27" s="28"/>
      <c r="D27" s="28"/>
      <c r="E27" s="28"/>
    </row>
    <row r="28" spans="1:5">
      <c r="A28" s="270" t="s">
        <v>79</v>
      </c>
      <c r="B28" s="270"/>
      <c r="C28" s="270"/>
      <c r="D28" s="270"/>
      <c r="E28" s="270"/>
    </row>
    <row r="29" spans="1:5">
      <c r="A29" s="270"/>
      <c r="B29" s="270"/>
      <c r="C29" s="270"/>
      <c r="D29" s="270"/>
      <c r="E29" s="270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4" customWidth="1"/>
    <col min="2" max="2" width="42.5546875" style="44" customWidth="1"/>
    <col min="3" max="3" width="6.88671875" style="44" customWidth="1"/>
    <col min="4" max="15" width="9.5546875" style="44" customWidth="1"/>
    <col min="16" max="17" width="10.5546875" style="44" customWidth="1"/>
    <col min="18" max="29" width="0" style="45" hidden="1" customWidth="1"/>
    <col min="30" max="16384" width="9.10937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293" t="s">
        <v>45</v>
      </c>
      <c r="C3" s="293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>
      <c r="A5" s="281" t="s">
        <v>1</v>
      </c>
      <c r="B5" s="276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75" customHeight="1">
      <c r="A6" s="281"/>
      <c r="B6" s="276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281"/>
      <c r="B7" s="276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>
      <c r="A8" s="281" t="s">
        <v>3</v>
      </c>
      <c r="B8" s="276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294" t="s">
        <v>204</v>
      </c>
      <c r="N8" s="295"/>
      <c r="O8" s="296"/>
      <c r="P8" s="56"/>
      <c r="Q8" s="56"/>
    </row>
    <row r="9" spans="1:256" ht="33.75" customHeight="1">
      <c r="A9" s="281"/>
      <c r="B9" s="276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281" t="s">
        <v>4</v>
      </c>
      <c r="B10" s="276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>
      <c r="A11" s="281"/>
      <c r="B11" s="276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>
      <c r="A12" s="281" t="s">
        <v>5</v>
      </c>
      <c r="B12" s="276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281"/>
      <c r="B13" s="276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281" t="s">
        <v>9</v>
      </c>
      <c r="B14" s="276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281"/>
      <c r="B15" s="276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277"/>
      <c r="AJ16" s="277"/>
      <c r="AK16" s="277"/>
      <c r="AZ16" s="277"/>
      <c r="BA16" s="277"/>
      <c r="BB16" s="277"/>
      <c r="BQ16" s="277"/>
      <c r="BR16" s="277"/>
      <c r="BS16" s="277"/>
      <c r="CH16" s="277"/>
      <c r="CI16" s="277"/>
      <c r="CJ16" s="277"/>
      <c r="CY16" s="277"/>
      <c r="CZ16" s="277"/>
      <c r="DA16" s="277"/>
      <c r="DP16" s="277"/>
      <c r="DQ16" s="277"/>
      <c r="DR16" s="277"/>
      <c r="EG16" s="277"/>
      <c r="EH16" s="277"/>
      <c r="EI16" s="277"/>
      <c r="EX16" s="277"/>
      <c r="EY16" s="277"/>
      <c r="EZ16" s="277"/>
      <c r="FO16" s="277"/>
      <c r="FP16" s="277"/>
      <c r="FQ16" s="277"/>
      <c r="GF16" s="277"/>
      <c r="GG16" s="277"/>
      <c r="GH16" s="277"/>
      <c r="GW16" s="277"/>
      <c r="GX16" s="277"/>
      <c r="GY16" s="277"/>
      <c r="HN16" s="277"/>
      <c r="HO16" s="277"/>
      <c r="HP16" s="277"/>
      <c r="IE16" s="277"/>
      <c r="IF16" s="277"/>
      <c r="IG16" s="277"/>
      <c r="IV16" s="277"/>
    </row>
    <row r="17" spans="1:17" ht="320.25" customHeight="1">
      <c r="A17" s="281" t="s">
        <v>6</v>
      </c>
      <c r="B17" s="276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" customHeight="1">
      <c r="A18" s="281"/>
      <c r="B18" s="276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281" t="s">
        <v>7</v>
      </c>
      <c r="B19" s="276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" customHeight="1">
      <c r="A20" s="281"/>
      <c r="B20" s="276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281" t="s">
        <v>8</v>
      </c>
      <c r="B21" s="276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281"/>
      <c r="B22" s="276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286" t="s">
        <v>14</v>
      </c>
      <c r="B23" s="282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" customHeight="1">
      <c r="A24" s="287"/>
      <c r="B24" s="282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285" t="s">
        <v>15</v>
      </c>
      <c r="B25" s="282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" customHeight="1">
      <c r="A26" s="285"/>
      <c r="B26" s="282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281" t="s">
        <v>93</v>
      </c>
      <c r="B31" s="276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281"/>
      <c r="B32" s="276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281" t="s">
        <v>95</v>
      </c>
      <c r="B34" s="276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281"/>
      <c r="B35" s="276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" customHeight="1">
      <c r="A36" s="290" t="s">
        <v>97</v>
      </c>
      <c r="B36" s="283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" customHeight="1">
      <c r="A37" s="291"/>
      <c r="B37" s="284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281" t="s">
        <v>99</v>
      </c>
      <c r="B39" s="276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278" t="s">
        <v>246</v>
      </c>
      <c r="I39" s="279"/>
      <c r="J39" s="279"/>
      <c r="K39" s="279"/>
      <c r="L39" s="279"/>
      <c r="M39" s="279"/>
      <c r="N39" s="279"/>
      <c r="O39" s="280"/>
      <c r="P39" s="55" t="s">
        <v>188</v>
      </c>
      <c r="Q39" s="56"/>
    </row>
    <row r="40" spans="1:17" ht="39.9" customHeight="1">
      <c r="A40" s="281" t="s">
        <v>10</v>
      </c>
      <c r="B40" s="276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281" t="s">
        <v>100</v>
      </c>
      <c r="B41" s="276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" customHeight="1">
      <c r="A42" s="281"/>
      <c r="B42" s="276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281" t="s">
        <v>102</v>
      </c>
      <c r="B43" s="276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273" t="s">
        <v>191</v>
      </c>
      <c r="H43" s="274"/>
      <c r="I43" s="274"/>
      <c r="J43" s="274"/>
      <c r="K43" s="274"/>
      <c r="L43" s="274"/>
      <c r="M43" s="274"/>
      <c r="N43" s="274"/>
      <c r="O43" s="275"/>
      <c r="P43" s="56"/>
      <c r="Q43" s="56"/>
    </row>
    <row r="44" spans="1:17" ht="39.9" customHeight="1">
      <c r="A44" s="281"/>
      <c r="B44" s="276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281" t="s">
        <v>104</v>
      </c>
      <c r="B45" s="276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" customHeight="1">
      <c r="A46" s="281" t="s">
        <v>12</v>
      </c>
      <c r="B46" s="276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" customHeight="1">
      <c r="A47" s="288" t="s">
        <v>107</v>
      </c>
      <c r="B47" s="283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" customHeight="1">
      <c r="A48" s="289"/>
      <c r="B48" s="284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288" t="s">
        <v>108</v>
      </c>
      <c r="B49" s="283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" customHeight="1">
      <c r="A50" s="289"/>
      <c r="B50" s="284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281" t="s">
        <v>110</v>
      </c>
      <c r="B51" s="276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" customHeight="1">
      <c r="A52" s="281"/>
      <c r="B52" s="276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281" t="s">
        <v>113</v>
      </c>
      <c r="B53" s="276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281"/>
      <c r="B54" s="276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281" t="s">
        <v>114</v>
      </c>
      <c r="B55" s="276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281"/>
      <c r="B56" s="276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281" t="s">
        <v>116</v>
      </c>
      <c r="B57" s="276" t="s">
        <v>117</v>
      </c>
      <c r="C57" s="53" t="s">
        <v>20</v>
      </c>
      <c r="D57" s="93" t="s">
        <v>234</v>
      </c>
      <c r="E57" s="92"/>
      <c r="F57" s="92" t="s">
        <v>235</v>
      </c>
      <c r="G57" s="297" t="s">
        <v>232</v>
      </c>
      <c r="H57" s="297"/>
      <c r="I57" s="92" t="s">
        <v>236</v>
      </c>
      <c r="J57" s="92" t="s">
        <v>237</v>
      </c>
      <c r="K57" s="294" t="s">
        <v>238</v>
      </c>
      <c r="L57" s="295"/>
      <c r="M57" s="295"/>
      <c r="N57" s="295"/>
      <c r="O57" s="296"/>
      <c r="P57" s="88" t="s">
        <v>198</v>
      </c>
      <c r="Q57" s="56"/>
    </row>
    <row r="58" spans="1:17" ht="39.9" customHeight="1">
      <c r="A58" s="281"/>
      <c r="B58" s="276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286" t="s">
        <v>119</v>
      </c>
      <c r="B59" s="286" t="s">
        <v>118</v>
      </c>
      <c r="C59" s="286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292"/>
      <c r="B60" s="292"/>
      <c r="C60" s="292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292"/>
      <c r="B61" s="292"/>
      <c r="C61" s="287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" customHeight="1">
      <c r="A62" s="287"/>
      <c r="B62" s="287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" customHeight="1">
      <c r="A63" s="281" t="s">
        <v>120</v>
      </c>
      <c r="B63" s="276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" customHeight="1">
      <c r="A64" s="281"/>
      <c r="B64" s="276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285" t="s">
        <v>122</v>
      </c>
      <c r="B65" s="282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" customHeight="1">
      <c r="A66" s="285"/>
      <c r="B66" s="282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" customHeight="1">
      <c r="A67" s="281" t="s">
        <v>124</v>
      </c>
      <c r="B67" s="276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" customHeight="1">
      <c r="A68" s="281"/>
      <c r="B68" s="276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288" t="s">
        <v>126</v>
      </c>
      <c r="B69" s="283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" customHeight="1">
      <c r="A70" s="289"/>
      <c r="B70" s="284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271" t="s">
        <v>254</v>
      </c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271"/>
    </row>
    <row r="74" spans="1:20" ht="13.8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3.8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3.8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3.8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3.8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>
      <c r="B79" s="272" t="s">
        <v>215</v>
      </c>
      <c r="C79" s="272"/>
      <c r="D79" s="272"/>
      <c r="E79" s="272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W818"/>
  <sheetViews>
    <sheetView tabSelected="1" view="pageBreakPreview" zoomScale="80" zoomScaleSheetLayoutView="80" workbookViewId="0">
      <pane xSplit="7" ySplit="9" topLeftCell="AS10" activePane="bottomRight" state="frozen"/>
      <selection pane="topRight" activeCell="H1" sqref="H1"/>
      <selection pane="bottomLeft" activeCell="A10" sqref="A10"/>
      <selection pane="bottomRight" activeCell="E14" sqref="E14"/>
    </sheetView>
  </sheetViews>
  <sheetFormatPr defaultColWidth="9.109375" defaultRowHeight="13.2"/>
  <cols>
    <col min="1" max="1" width="8" style="103" customWidth="1"/>
    <col min="2" max="2" width="19.6640625" style="103" customWidth="1"/>
    <col min="3" max="3" width="13.33203125" style="103" customWidth="1"/>
    <col min="4" max="4" width="20.6640625" style="107" customWidth="1"/>
    <col min="5" max="6" width="17" style="108" customWidth="1"/>
    <col min="7" max="7" width="10.88671875" style="108" customWidth="1"/>
    <col min="8" max="9" width="11" style="103" customWidth="1"/>
    <col min="10" max="10" width="8.44140625" style="103" customWidth="1"/>
    <col min="11" max="11" width="10.6640625" style="103" customWidth="1"/>
    <col min="12" max="12" width="10.88671875" style="103" customWidth="1"/>
    <col min="13" max="13" width="8.88671875" style="103" customWidth="1"/>
    <col min="14" max="14" width="11" style="103" customWidth="1"/>
    <col min="15" max="15" width="11.109375" style="103" customWidth="1"/>
    <col min="16" max="16" width="8.5546875" style="103" customWidth="1"/>
    <col min="17" max="17" width="10.5546875" style="103" customWidth="1"/>
    <col min="18" max="18" width="11" style="103" customWidth="1"/>
    <col min="19" max="19" width="7" style="103" customWidth="1"/>
    <col min="20" max="20" width="11.5546875" style="103" customWidth="1"/>
    <col min="21" max="21" width="11.109375" style="103" customWidth="1"/>
    <col min="22" max="22" width="6.88671875" style="103" customWidth="1"/>
    <col min="23" max="23" width="10.6640625" style="103" customWidth="1"/>
    <col min="24" max="24" width="9.5546875" style="103" customWidth="1"/>
    <col min="25" max="25" width="7.6640625" style="103" customWidth="1"/>
    <col min="26" max="26" width="10.5546875" style="103" customWidth="1"/>
    <col min="27" max="27" width="11.44140625" style="103" customWidth="1"/>
    <col min="28" max="28" width="6.88671875" style="103" customWidth="1"/>
    <col min="29" max="29" width="12.5546875" style="103" customWidth="1"/>
    <col min="30" max="30" width="12" style="103" customWidth="1"/>
    <col min="31" max="31" width="7.5546875" style="103" customWidth="1"/>
    <col min="32" max="32" width="10.6640625" style="103" customWidth="1"/>
    <col min="33" max="33" width="11.88671875" style="103" customWidth="1"/>
    <col min="34" max="34" width="7.5546875" style="103" customWidth="1"/>
    <col min="35" max="35" width="11.109375" style="103" customWidth="1"/>
    <col min="36" max="36" width="6.44140625" style="103" hidden="1" customWidth="1"/>
    <col min="37" max="37" width="0.6640625" style="103" hidden="1" customWidth="1"/>
    <col min="38" max="38" width="6" style="103" customWidth="1"/>
    <col min="39" max="39" width="6.88671875" style="103" customWidth="1"/>
    <col min="40" max="40" width="11.44140625" style="103" customWidth="1"/>
    <col min="41" max="41" width="5" style="103" hidden="1" customWidth="1"/>
    <col min="42" max="42" width="7.109375" style="103" hidden="1" customWidth="1"/>
    <col min="43" max="44" width="7.109375" style="103" customWidth="1"/>
    <col min="45" max="45" width="12.109375" style="103" customWidth="1"/>
    <col min="46" max="46" width="7.6640625" style="103" customWidth="1"/>
    <col min="47" max="47" width="7" style="103" customWidth="1"/>
    <col min="48" max="48" width="21.5546875" style="95" customWidth="1"/>
    <col min="49" max="49" width="11.6640625" style="95" bestFit="1" customWidth="1"/>
    <col min="50" max="16384" width="9.109375" style="95"/>
  </cols>
  <sheetData>
    <row r="1" spans="1:49">
      <c r="AV1" s="171" t="s">
        <v>283</v>
      </c>
    </row>
    <row r="2" spans="1:49" s="110" customFormat="1" ht="24" customHeight="1">
      <c r="A2" s="325" t="s">
        <v>544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</row>
    <row r="3" spans="1:49" s="96" customFormat="1" ht="17.25" customHeight="1">
      <c r="A3" s="326" t="s">
        <v>490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  <c r="AV3" s="326"/>
    </row>
    <row r="4" spans="1:49" s="97" customFormat="1" ht="24" customHeight="1">
      <c r="A4" s="327" t="s">
        <v>262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</row>
    <row r="5" spans="1:49" ht="13.8" thickBot="1">
      <c r="A5" s="328"/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112"/>
      <c r="AK5" s="112"/>
      <c r="AL5" s="112"/>
      <c r="AM5" s="112"/>
      <c r="AN5" s="95"/>
      <c r="AO5" s="95"/>
      <c r="AP5" s="95"/>
      <c r="AQ5" s="95"/>
      <c r="AR5" s="95"/>
      <c r="AS5" s="98"/>
      <c r="AT5" s="98"/>
      <c r="AU5" s="98"/>
      <c r="AV5" s="99" t="s">
        <v>257</v>
      </c>
    </row>
    <row r="6" spans="1:49" ht="28.5" customHeight="1">
      <c r="A6" s="329" t="s">
        <v>0</v>
      </c>
      <c r="B6" s="332" t="s">
        <v>272</v>
      </c>
      <c r="C6" s="332" t="s">
        <v>259</v>
      </c>
      <c r="D6" s="332" t="s">
        <v>40</v>
      </c>
      <c r="E6" s="335" t="s">
        <v>256</v>
      </c>
      <c r="F6" s="336"/>
      <c r="G6" s="337"/>
      <c r="H6" s="338" t="s">
        <v>255</v>
      </c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39"/>
      <c r="AT6" s="339"/>
      <c r="AU6" s="340"/>
      <c r="AV6" s="341" t="s">
        <v>293</v>
      </c>
    </row>
    <row r="7" spans="1:49" ht="27.75" customHeight="1">
      <c r="A7" s="330"/>
      <c r="B7" s="333"/>
      <c r="C7" s="333"/>
      <c r="D7" s="333"/>
      <c r="E7" s="344" t="s">
        <v>292</v>
      </c>
      <c r="F7" s="344" t="s">
        <v>294</v>
      </c>
      <c r="G7" s="345" t="s">
        <v>19</v>
      </c>
      <c r="H7" s="347" t="s">
        <v>17</v>
      </c>
      <c r="I7" s="348"/>
      <c r="J7" s="349"/>
      <c r="K7" s="311" t="s">
        <v>18</v>
      </c>
      <c r="L7" s="312"/>
      <c r="M7" s="315"/>
      <c r="N7" s="311" t="s">
        <v>22</v>
      </c>
      <c r="O7" s="312"/>
      <c r="P7" s="315"/>
      <c r="Q7" s="311" t="s">
        <v>24</v>
      </c>
      <c r="R7" s="312"/>
      <c r="S7" s="315"/>
      <c r="T7" s="311" t="s">
        <v>25</v>
      </c>
      <c r="U7" s="312"/>
      <c r="V7" s="315"/>
      <c r="W7" s="311" t="s">
        <v>26</v>
      </c>
      <c r="X7" s="312"/>
      <c r="Y7" s="315"/>
      <c r="Z7" s="311" t="s">
        <v>28</v>
      </c>
      <c r="AA7" s="312"/>
      <c r="AB7" s="313"/>
      <c r="AC7" s="311" t="s">
        <v>29</v>
      </c>
      <c r="AD7" s="312"/>
      <c r="AE7" s="313"/>
      <c r="AF7" s="311" t="s">
        <v>30</v>
      </c>
      <c r="AG7" s="312"/>
      <c r="AH7" s="312"/>
      <c r="AI7" s="311" t="s">
        <v>32</v>
      </c>
      <c r="AJ7" s="312"/>
      <c r="AK7" s="312"/>
      <c r="AL7" s="314"/>
      <c r="AM7" s="313"/>
      <c r="AN7" s="311" t="s">
        <v>33</v>
      </c>
      <c r="AO7" s="312"/>
      <c r="AP7" s="312"/>
      <c r="AQ7" s="314"/>
      <c r="AR7" s="313"/>
      <c r="AS7" s="311" t="s">
        <v>34</v>
      </c>
      <c r="AT7" s="312"/>
      <c r="AU7" s="315"/>
      <c r="AV7" s="342"/>
    </row>
    <row r="8" spans="1:49" ht="47.25" customHeight="1">
      <c r="A8" s="331"/>
      <c r="B8" s="334"/>
      <c r="C8" s="334"/>
      <c r="D8" s="334"/>
      <c r="E8" s="334"/>
      <c r="F8" s="334"/>
      <c r="G8" s="346"/>
      <c r="H8" s="172" t="s">
        <v>20</v>
      </c>
      <c r="I8" s="173" t="s">
        <v>21</v>
      </c>
      <c r="J8" s="174" t="s">
        <v>19</v>
      </c>
      <c r="K8" s="173" t="s">
        <v>20</v>
      </c>
      <c r="L8" s="173" t="s">
        <v>21</v>
      </c>
      <c r="M8" s="174" t="s">
        <v>19</v>
      </c>
      <c r="N8" s="175" t="s">
        <v>20</v>
      </c>
      <c r="O8" s="173" t="s">
        <v>21</v>
      </c>
      <c r="P8" s="176" t="s">
        <v>19</v>
      </c>
      <c r="Q8" s="177" t="s">
        <v>20</v>
      </c>
      <c r="R8" s="173" t="s">
        <v>21</v>
      </c>
      <c r="S8" s="176" t="s">
        <v>19</v>
      </c>
      <c r="T8" s="177" t="s">
        <v>20</v>
      </c>
      <c r="U8" s="173" t="s">
        <v>21</v>
      </c>
      <c r="V8" s="176" t="s">
        <v>19</v>
      </c>
      <c r="W8" s="177" t="s">
        <v>20</v>
      </c>
      <c r="X8" s="173" t="s">
        <v>21</v>
      </c>
      <c r="Y8" s="176" t="s">
        <v>19</v>
      </c>
      <c r="Z8" s="177" t="s">
        <v>20</v>
      </c>
      <c r="AA8" s="173" t="s">
        <v>21</v>
      </c>
      <c r="AB8" s="176" t="s">
        <v>19</v>
      </c>
      <c r="AC8" s="177" t="s">
        <v>20</v>
      </c>
      <c r="AD8" s="178" t="s">
        <v>21</v>
      </c>
      <c r="AE8" s="176" t="s">
        <v>19</v>
      </c>
      <c r="AF8" s="177" t="s">
        <v>20</v>
      </c>
      <c r="AG8" s="178" t="s">
        <v>21</v>
      </c>
      <c r="AH8" s="176" t="s">
        <v>19</v>
      </c>
      <c r="AI8" s="177" t="s">
        <v>20</v>
      </c>
      <c r="AJ8" s="178" t="s">
        <v>21</v>
      </c>
      <c r="AK8" s="176" t="s">
        <v>19</v>
      </c>
      <c r="AL8" s="173" t="s">
        <v>21</v>
      </c>
      <c r="AM8" s="176" t="s">
        <v>19</v>
      </c>
      <c r="AN8" s="177" t="s">
        <v>20</v>
      </c>
      <c r="AO8" s="178" t="s">
        <v>21</v>
      </c>
      <c r="AP8" s="176" t="s">
        <v>19</v>
      </c>
      <c r="AQ8" s="173" t="s">
        <v>21</v>
      </c>
      <c r="AR8" s="176" t="s">
        <v>19</v>
      </c>
      <c r="AS8" s="177" t="s">
        <v>20</v>
      </c>
      <c r="AT8" s="173" t="s">
        <v>21</v>
      </c>
      <c r="AU8" s="176" t="s">
        <v>19</v>
      </c>
      <c r="AV8" s="343"/>
    </row>
    <row r="9" spans="1:49" s="100" customFormat="1">
      <c r="A9" s="179">
        <v>1</v>
      </c>
      <c r="B9" s="180">
        <v>2</v>
      </c>
      <c r="C9" s="180">
        <v>3</v>
      </c>
      <c r="D9" s="180">
        <v>4</v>
      </c>
      <c r="E9" s="181">
        <v>5</v>
      </c>
      <c r="F9" s="180">
        <v>6</v>
      </c>
      <c r="G9" s="182">
        <v>7</v>
      </c>
      <c r="H9" s="180">
        <v>8</v>
      </c>
      <c r="I9" s="181">
        <v>9</v>
      </c>
      <c r="J9" s="196">
        <v>10</v>
      </c>
      <c r="K9" s="181">
        <v>11</v>
      </c>
      <c r="L9" s="180">
        <v>12</v>
      </c>
      <c r="M9" s="196">
        <v>13</v>
      </c>
      <c r="N9" s="181">
        <v>14</v>
      </c>
      <c r="O9" s="180">
        <v>15</v>
      </c>
      <c r="P9" s="196">
        <v>16</v>
      </c>
      <c r="Q9" s="181">
        <v>17</v>
      </c>
      <c r="R9" s="180">
        <v>18</v>
      </c>
      <c r="S9" s="197">
        <v>19</v>
      </c>
      <c r="T9" s="181">
        <v>20</v>
      </c>
      <c r="U9" s="180">
        <v>21</v>
      </c>
      <c r="V9" s="197">
        <v>22</v>
      </c>
      <c r="W9" s="181">
        <v>23</v>
      </c>
      <c r="X9" s="180">
        <v>24</v>
      </c>
      <c r="Y9" s="197">
        <v>25</v>
      </c>
      <c r="Z9" s="181">
        <v>26</v>
      </c>
      <c r="AA9" s="180">
        <v>24</v>
      </c>
      <c r="AB9" s="196">
        <v>28</v>
      </c>
      <c r="AC9" s="198">
        <v>29</v>
      </c>
      <c r="AD9" s="199">
        <v>30</v>
      </c>
      <c r="AE9" s="196">
        <v>31</v>
      </c>
      <c r="AF9" s="198">
        <v>32</v>
      </c>
      <c r="AG9" s="199">
        <v>33</v>
      </c>
      <c r="AH9" s="197">
        <v>34</v>
      </c>
      <c r="AI9" s="198">
        <v>35</v>
      </c>
      <c r="AJ9" s="199">
        <v>36</v>
      </c>
      <c r="AK9" s="197">
        <v>37</v>
      </c>
      <c r="AL9" s="180">
        <v>36</v>
      </c>
      <c r="AM9" s="196">
        <v>37</v>
      </c>
      <c r="AN9" s="198">
        <v>38</v>
      </c>
      <c r="AO9" s="199">
        <v>39</v>
      </c>
      <c r="AP9" s="197">
        <v>40</v>
      </c>
      <c r="AQ9" s="180">
        <v>39</v>
      </c>
      <c r="AR9" s="196">
        <v>40</v>
      </c>
      <c r="AS9" s="180">
        <v>41</v>
      </c>
      <c r="AT9" s="200">
        <v>42</v>
      </c>
      <c r="AU9" s="197">
        <v>43</v>
      </c>
      <c r="AV9" s="183">
        <v>44</v>
      </c>
    </row>
    <row r="10" spans="1:49" ht="19.5" customHeight="1">
      <c r="A10" s="316" t="s">
        <v>290</v>
      </c>
      <c r="B10" s="317"/>
      <c r="C10" s="318"/>
      <c r="D10" s="201" t="s">
        <v>258</v>
      </c>
      <c r="E10" s="186">
        <f t="shared" ref="E10:F15" si="0">H10+K10+N10+Q10+T10+W10+Z10+AC10+AF10+AI10+AN10+AS10+E41</f>
        <v>482979.31491000002</v>
      </c>
      <c r="F10" s="186">
        <f t="shared" si="0"/>
        <v>318959.83035999996</v>
      </c>
      <c r="G10" s="186">
        <f>F10/E10*100</f>
        <v>66.040060208258822</v>
      </c>
      <c r="H10" s="186">
        <f>H11+H12+H13+H15</f>
        <v>37861</v>
      </c>
      <c r="I10" s="186">
        <f t="shared" ref="I10:AU10" si="1">I11+I12+I13+I15</f>
        <v>37861</v>
      </c>
      <c r="J10" s="186">
        <f t="shared" si="1"/>
        <v>100</v>
      </c>
      <c r="K10" s="186">
        <f t="shared" si="1"/>
        <v>50689.958040000005</v>
      </c>
      <c r="L10" s="186">
        <f t="shared" si="1"/>
        <v>50689.958040000005</v>
      </c>
      <c r="M10" s="186">
        <f>L10*100/K10</f>
        <v>100</v>
      </c>
      <c r="N10" s="186">
        <f t="shared" si="1"/>
        <v>71634.585989999992</v>
      </c>
      <c r="O10" s="186">
        <f t="shared" si="1"/>
        <v>71634.585989999992</v>
      </c>
      <c r="P10" s="186">
        <f>O10*100/N10</f>
        <v>100</v>
      </c>
      <c r="Q10" s="186">
        <f t="shared" si="1"/>
        <v>13668.023380000001</v>
      </c>
      <c r="R10" s="186">
        <f t="shared" si="1"/>
        <v>13668.023380000001</v>
      </c>
      <c r="S10" s="186">
        <f t="shared" si="1"/>
        <v>0</v>
      </c>
      <c r="T10" s="186">
        <f t="shared" si="1"/>
        <v>36688.484349999999</v>
      </c>
      <c r="U10" s="186">
        <f t="shared" si="1"/>
        <v>36688.484349999999</v>
      </c>
      <c r="V10" s="186">
        <f t="shared" si="1"/>
        <v>0</v>
      </c>
      <c r="W10" s="186">
        <f t="shared" si="1"/>
        <v>5978.3050999999996</v>
      </c>
      <c r="X10" s="186">
        <f t="shared" si="1"/>
        <v>5978.3050999999996</v>
      </c>
      <c r="Y10" s="186">
        <f t="shared" si="1"/>
        <v>0</v>
      </c>
      <c r="Z10" s="186">
        <f t="shared" si="1"/>
        <v>27503.322590000003</v>
      </c>
      <c r="AA10" s="186">
        <f t="shared" si="1"/>
        <v>27503.322590000003</v>
      </c>
      <c r="AB10" s="186">
        <f t="shared" si="1"/>
        <v>0</v>
      </c>
      <c r="AC10" s="186">
        <f t="shared" si="1"/>
        <v>21944.107589999996</v>
      </c>
      <c r="AD10" s="186">
        <f t="shared" si="1"/>
        <v>21944.107589999996</v>
      </c>
      <c r="AE10" s="186">
        <f t="shared" si="1"/>
        <v>0</v>
      </c>
      <c r="AF10" s="186">
        <f t="shared" si="1"/>
        <v>21653.832889999998</v>
      </c>
      <c r="AG10" s="186">
        <f t="shared" si="1"/>
        <v>21653.832889999998</v>
      </c>
      <c r="AH10" s="186">
        <f t="shared" si="1"/>
        <v>0</v>
      </c>
      <c r="AI10" s="186">
        <f t="shared" si="1"/>
        <v>65566.700159999993</v>
      </c>
      <c r="AJ10" s="186">
        <f t="shared" si="1"/>
        <v>0</v>
      </c>
      <c r="AK10" s="186">
        <f t="shared" si="1"/>
        <v>0</v>
      </c>
      <c r="AL10" s="186">
        <f t="shared" si="1"/>
        <v>0</v>
      </c>
      <c r="AM10" s="186">
        <f t="shared" si="1"/>
        <v>0</v>
      </c>
      <c r="AN10" s="186">
        <f t="shared" si="1"/>
        <v>32576.328849999998</v>
      </c>
      <c r="AO10" s="186">
        <f t="shared" si="1"/>
        <v>0</v>
      </c>
      <c r="AP10" s="186">
        <f t="shared" si="1"/>
        <v>0</v>
      </c>
      <c r="AQ10" s="186">
        <f t="shared" si="1"/>
        <v>0</v>
      </c>
      <c r="AR10" s="186">
        <f t="shared" si="1"/>
        <v>0</v>
      </c>
      <c r="AS10" s="186">
        <f t="shared" si="1"/>
        <v>42140.965969999997</v>
      </c>
      <c r="AT10" s="186">
        <f t="shared" si="1"/>
        <v>0</v>
      </c>
      <c r="AU10" s="186">
        <f t="shared" si="1"/>
        <v>0</v>
      </c>
      <c r="AV10" s="350"/>
      <c r="AW10" s="258"/>
    </row>
    <row r="11" spans="1:49" ht="30.6" customHeight="1">
      <c r="A11" s="319"/>
      <c r="B11" s="320"/>
      <c r="C11" s="321"/>
      <c r="D11" s="185" t="s">
        <v>37</v>
      </c>
      <c r="E11" s="186">
        <f t="shared" si="0"/>
        <v>2248.6626999999999</v>
      </c>
      <c r="F11" s="186">
        <f t="shared" si="0"/>
        <v>0</v>
      </c>
      <c r="G11" s="186">
        <f t="shared" ref="G11:G34" si="2">F11/E11*100</f>
        <v>0</v>
      </c>
      <c r="H11" s="184">
        <f>H438+H474+H490+H516+H755</f>
        <v>0</v>
      </c>
      <c r="I11" s="184">
        <f t="shared" ref="I11:AU11" si="3">I438+I474+I490+I516+I755</f>
        <v>0</v>
      </c>
      <c r="J11" s="184">
        <f t="shared" si="3"/>
        <v>0</v>
      </c>
      <c r="K11" s="184">
        <f t="shared" si="3"/>
        <v>0</v>
      </c>
      <c r="L11" s="184">
        <f t="shared" si="3"/>
        <v>0</v>
      </c>
      <c r="M11" s="184">
        <f t="shared" si="3"/>
        <v>0</v>
      </c>
      <c r="N11" s="184">
        <f t="shared" si="3"/>
        <v>0</v>
      </c>
      <c r="O11" s="184">
        <f t="shared" si="3"/>
        <v>0</v>
      </c>
      <c r="P11" s="184">
        <f t="shared" si="3"/>
        <v>0</v>
      </c>
      <c r="Q11" s="184">
        <f t="shared" si="3"/>
        <v>0</v>
      </c>
      <c r="R11" s="184">
        <f t="shared" si="3"/>
        <v>0</v>
      </c>
      <c r="S11" s="184">
        <f t="shared" si="3"/>
        <v>0</v>
      </c>
      <c r="T11" s="184">
        <f t="shared" si="3"/>
        <v>0</v>
      </c>
      <c r="U11" s="184">
        <f t="shared" si="3"/>
        <v>0</v>
      </c>
      <c r="V11" s="184">
        <f t="shared" si="3"/>
        <v>0</v>
      </c>
      <c r="W11" s="184">
        <f t="shared" si="3"/>
        <v>0</v>
      </c>
      <c r="X11" s="184">
        <f t="shared" si="3"/>
        <v>0</v>
      </c>
      <c r="Y11" s="184">
        <f t="shared" si="3"/>
        <v>0</v>
      </c>
      <c r="Z11" s="184">
        <f t="shared" si="3"/>
        <v>0</v>
      </c>
      <c r="AA11" s="184">
        <f t="shared" si="3"/>
        <v>0</v>
      </c>
      <c r="AB11" s="184">
        <f t="shared" si="3"/>
        <v>0</v>
      </c>
      <c r="AC11" s="184">
        <f t="shared" si="3"/>
        <v>0</v>
      </c>
      <c r="AD11" s="184">
        <f t="shared" si="3"/>
        <v>0</v>
      </c>
      <c r="AE11" s="184">
        <f t="shared" si="3"/>
        <v>0</v>
      </c>
      <c r="AF11" s="184">
        <f t="shared" si="3"/>
        <v>0</v>
      </c>
      <c r="AG11" s="184">
        <f t="shared" si="3"/>
        <v>0</v>
      </c>
      <c r="AH11" s="184">
        <f t="shared" si="3"/>
        <v>0</v>
      </c>
      <c r="AI11" s="184">
        <f t="shared" si="3"/>
        <v>2248.6626999999999</v>
      </c>
      <c r="AJ11" s="184">
        <f t="shared" si="3"/>
        <v>0</v>
      </c>
      <c r="AK11" s="184">
        <f t="shared" si="3"/>
        <v>0</v>
      </c>
      <c r="AL11" s="184">
        <f t="shared" si="3"/>
        <v>0</v>
      </c>
      <c r="AM11" s="184">
        <f t="shared" si="3"/>
        <v>0</v>
      </c>
      <c r="AN11" s="184">
        <f t="shared" si="3"/>
        <v>0</v>
      </c>
      <c r="AO11" s="184">
        <f t="shared" si="3"/>
        <v>0</v>
      </c>
      <c r="AP11" s="184">
        <f t="shared" si="3"/>
        <v>0</v>
      </c>
      <c r="AQ11" s="184">
        <f t="shared" si="3"/>
        <v>0</v>
      </c>
      <c r="AR11" s="184">
        <f t="shared" si="3"/>
        <v>0</v>
      </c>
      <c r="AS11" s="184">
        <f t="shared" si="3"/>
        <v>0</v>
      </c>
      <c r="AT11" s="184">
        <f t="shared" si="3"/>
        <v>0</v>
      </c>
      <c r="AU11" s="184">
        <f t="shared" si="3"/>
        <v>0</v>
      </c>
      <c r="AV11" s="304"/>
      <c r="AW11" s="258"/>
    </row>
    <row r="12" spans="1:49" ht="33.6" customHeight="1">
      <c r="A12" s="319"/>
      <c r="B12" s="320"/>
      <c r="C12" s="321"/>
      <c r="D12" s="185" t="s">
        <v>2</v>
      </c>
      <c r="E12" s="186">
        <f>H12+K12+N12+Q12+T12+W12+Z12+AC12+AF12+AI12+AN12+AS12+E43</f>
        <v>66167.194300000003</v>
      </c>
      <c r="F12" s="186">
        <f t="shared" si="0"/>
        <v>33533.414430000004</v>
      </c>
      <c r="G12" s="186">
        <f t="shared" si="2"/>
        <v>50.679819183446931</v>
      </c>
      <c r="H12" s="184">
        <f t="shared" ref="H12:AU12" si="4">H439+H475+H491+H517+H756</f>
        <v>0</v>
      </c>
      <c r="I12" s="184">
        <f t="shared" si="4"/>
        <v>0</v>
      </c>
      <c r="J12" s="184">
        <f t="shared" si="4"/>
        <v>0</v>
      </c>
      <c r="K12" s="184">
        <f t="shared" si="4"/>
        <v>6761.47804</v>
      </c>
      <c r="L12" s="184">
        <f t="shared" si="4"/>
        <v>6761.47804</v>
      </c>
      <c r="M12" s="186">
        <f t="shared" ref="M12:M13" si="5">L12*100/K12</f>
        <v>100</v>
      </c>
      <c r="N12" s="184">
        <f t="shared" si="4"/>
        <v>8187.67425</v>
      </c>
      <c r="O12" s="184">
        <f t="shared" si="4"/>
        <v>8187.67425</v>
      </c>
      <c r="P12" s="186">
        <f t="shared" ref="P12:P14" si="6">O12*100/N12</f>
        <v>100</v>
      </c>
      <c r="Q12" s="184">
        <f t="shared" si="4"/>
        <v>4455.8775900000001</v>
      </c>
      <c r="R12" s="184">
        <f t="shared" si="4"/>
        <v>4455.8775900000001</v>
      </c>
      <c r="S12" s="184">
        <f t="shared" si="4"/>
        <v>0</v>
      </c>
      <c r="T12" s="184">
        <f t="shared" si="4"/>
        <v>4211.5719300000001</v>
      </c>
      <c r="U12" s="184">
        <f t="shared" si="4"/>
        <v>4211.5719300000001</v>
      </c>
      <c r="V12" s="184">
        <f t="shared" si="4"/>
        <v>0</v>
      </c>
      <c r="W12" s="184">
        <f t="shared" si="4"/>
        <v>3590.3176100000001</v>
      </c>
      <c r="X12" s="184">
        <f t="shared" si="4"/>
        <v>3590.3176100000001</v>
      </c>
      <c r="Y12" s="184">
        <f t="shared" si="4"/>
        <v>0</v>
      </c>
      <c r="Z12" s="184">
        <f t="shared" si="4"/>
        <v>2413.3949600000001</v>
      </c>
      <c r="AA12" s="184">
        <f t="shared" si="4"/>
        <v>2413.3949600000001</v>
      </c>
      <c r="AB12" s="184">
        <f t="shared" si="4"/>
        <v>0</v>
      </c>
      <c r="AC12" s="184">
        <f t="shared" si="4"/>
        <v>1541.31981</v>
      </c>
      <c r="AD12" s="184">
        <f t="shared" si="4"/>
        <v>1541.31981</v>
      </c>
      <c r="AE12" s="184">
        <f t="shared" si="4"/>
        <v>0</v>
      </c>
      <c r="AF12" s="184">
        <f t="shared" si="4"/>
        <v>2371.78024</v>
      </c>
      <c r="AG12" s="184">
        <f t="shared" si="4"/>
        <v>2371.78024</v>
      </c>
      <c r="AH12" s="184">
        <f t="shared" si="4"/>
        <v>0</v>
      </c>
      <c r="AI12" s="184">
        <f t="shared" si="4"/>
        <v>17906.194000000003</v>
      </c>
      <c r="AJ12" s="184">
        <f t="shared" si="4"/>
        <v>0</v>
      </c>
      <c r="AK12" s="184">
        <f t="shared" si="4"/>
        <v>0</v>
      </c>
      <c r="AL12" s="184">
        <f t="shared" si="4"/>
        <v>0</v>
      </c>
      <c r="AM12" s="184">
        <f t="shared" si="4"/>
        <v>0</v>
      </c>
      <c r="AN12" s="184">
        <f t="shared" si="4"/>
        <v>6016</v>
      </c>
      <c r="AO12" s="184">
        <f t="shared" si="4"/>
        <v>0</v>
      </c>
      <c r="AP12" s="184">
        <f t="shared" si="4"/>
        <v>0</v>
      </c>
      <c r="AQ12" s="184">
        <f t="shared" si="4"/>
        <v>0</v>
      </c>
      <c r="AR12" s="184">
        <f t="shared" si="4"/>
        <v>0</v>
      </c>
      <c r="AS12" s="184">
        <f t="shared" si="4"/>
        <v>8711.5858700000008</v>
      </c>
      <c r="AT12" s="184">
        <f t="shared" si="4"/>
        <v>0</v>
      </c>
      <c r="AU12" s="184">
        <f t="shared" si="4"/>
        <v>0</v>
      </c>
      <c r="AV12" s="304"/>
      <c r="AW12" s="258"/>
    </row>
    <row r="13" spans="1:49">
      <c r="A13" s="319"/>
      <c r="B13" s="320"/>
      <c r="C13" s="321"/>
      <c r="D13" s="185" t="s">
        <v>43</v>
      </c>
      <c r="E13" s="186">
        <f t="shared" si="0"/>
        <v>408012.95791</v>
      </c>
      <c r="F13" s="186">
        <f t="shared" si="0"/>
        <v>282293.80741999997</v>
      </c>
      <c r="G13" s="186">
        <f t="shared" si="2"/>
        <v>69.18746131642925</v>
      </c>
      <c r="H13" s="184">
        <f>H440+H476+H492+H757</f>
        <v>37861</v>
      </c>
      <c r="I13" s="184">
        <f t="shared" ref="I13:AU13" si="7">I440+I476+I492+I757</f>
        <v>37861</v>
      </c>
      <c r="J13" s="184">
        <f t="shared" si="7"/>
        <v>100</v>
      </c>
      <c r="K13" s="184">
        <f t="shared" si="7"/>
        <v>43928.480000000003</v>
      </c>
      <c r="L13" s="184">
        <f t="shared" si="7"/>
        <v>43928.480000000003</v>
      </c>
      <c r="M13" s="186">
        <f t="shared" si="5"/>
        <v>99.999999999999986</v>
      </c>
      <c r="N13" s="184">
        <f t="shared" si="7"/>
        <v>63446.911739999996</v>
      </c>
      <c r="O13" s="184">
        <f t="shared" si="7"/>
        <v>63446.911739999996</v>
      </c>
      <c r="P13" s="186">
        <f t="shared" si="6"/>
        <v>100</v>
      </c>
      <c r="Q13" s="184">
        <f t="shared" si="7"/>
        <v>9212.1457900000005</v>
      </c>
      <c r="R13" s="184">
        <f t="shared" si="7"/>
        <v>9212.1457900000005</v>
      </c>
      <c r="S13" s="184">
        <f t="shared" si="7"/>
        <v>0</v>
      </c>
      <c r="T13" s="184">
        <f t="shared" si="7"/>
        <v>32476.912420000001</v>
      </c>
      <c r="U13" s="184">
        <f t="shared" si="7"/>
        <v>32476.912420000001</v>
      </c>
      <c r="V13" s="184">
        <f t="shared" si="7"/>
        <v>0</v>
      </c>
      <c r="W13" s="184">
        <f t="shared" si="7"/>
        <v>2387.98749</v>
      </c>
      <c r="X13" s="184">
        <f t="shared" si="7"/>
        <v>2387.98749</v>
      </c>
      <c r="Y13" s="184">
        <f t="shared" si="7"/>
        <v>0</v>
      </c>
      <c r="Z13" s="184">
        <f t="shared" si="7"/>
        <v>25089.927630000002</v>
      </c>
      <c r="AA13" s="184">
        <f t="shared" si="7"/>
        <v>25089.927630000002</v>
      </c>
      <c r="AB13" s="184">
        <f t="shared" si="7"/>
        <v>0</v>
      </c>
      <c r="AC13" s="184">
        <f t="shared" si="7"/>
        <v>19039.524469999997</v>
      </c>
      <c r="AD13" s="184">
        <f t="shared" si="7"/>
        <v>19039.524469999997</v>
      </c>
      <c r="AE13" s="184">
        <f t="shared" si="7"/>
        <v>0</v>
      </c>
      <c r="AF13" s="184">
        <f t="shared" si="7"/>
        <v>17512.707449999998</v>
      </c>
      <c r="AG13" s="184">
        <f t="shared" si="7"/>
        <v>17512.707449999998</v>
      </c>
      <c r="AH13" s="184">
        <f t="shared" si="7"/>
        <v>0</v>
      </c>
      <c r="AI13" s="184">
        <f t="shared" si="7"/>
        <v>41993.951969999995</v>
      </c>
      <c r="AJ13" s="184">
        <f t="shared" si="7"/>
        <v>0</v>
      </c>
      <c r="AK13" s="184">
        <f t="shared" si="7"/>
        <v>0</v>
      </c>
      <c r="AL13" s="184">
        <f t="shared" si="7"/>
        <v>0</v>
      </c>
      <c r="AM13" s="184">
        <f t="shared" si="7"/>
        <v>0</v>
      </c>
      <c r="AN13" s="184">
        <f t="shared" si="7"/>
        <v>26560.328849999998</v>
      </c>
      <c r="AO13" s="184">
        <f t="shared" si="7"/>
        <v>0</v>
      </c>
      <c r="AP13" s="184">
        <f t="shared" si="7"/>
        <v>0</v>
      </c>
      <c r="AQ13" s="184">
        <f t="shared" si="7"/>
        <v>0</v>
      </c>
      <c r="AR13" s="184">
        <f t="shared" si="7"/>
        <v>0</v>
      </c>
      <c r="AS13" s="184">
        <f t="shared" si="7"/>
        <v>33429.380099999995</v>
      </c>
      <c r="AT13" s="184">
        <f t="shared" si="7"/>
        <v>0</v>
      </c>
      <c r="AU13" s="184">
        <f t="shared" si="7"/>
        <v>0</v>
      </c>
      <c r="AV13" s="304"/>
      <c r="AW13" s="258"/>
    </row>
    <row r="14" spans="1:49" ht="30.6" customHeight="1">
      <c r="A14" s="319"/>
      <c r="B14" s="320"/>
      <c r="C14" s="321"/>
      <c r="D14" s="193" t="s">
        <v>273</v>
      </c>
      <c r="E14" s="186">
        <f t="shared" si="0"/>
        <v>65694.015400000004</v>
      </c>
      <c r="F14" s="186">
        <f t="shared" si="0"/>
        <v>64866.437279999998</v>
      </c>
      <c r="G14" s="186">
        <f t="shared" si="2"/>
        <v>98.740253408227503</v>
      </c>
      <c r="H14" s="184">
        <f>H441+H477+H493+H519+H758</f>
        <v>0</v>
      </c>
      <c r="I14" s="184">
        <f t="shared" ref="I14:AU14" si="8">I441+I477+I493+I519+I758</f>
        <v>0</v>
      </c>
      <c r="J14" s="184">
        <f t="shared" si="8"/>
        <v>0</v>
      </c>
      <c r="K14" s="184">
        <f t="shared" si="8"/>
        <v>0</v>
      </c>
      <c r="L14" s="184">
        <f t="shared" si="8"/>
        <v>0</v>
      </c>
      <c r="M14" s="184">
        <f t="shared" si="8"/>
        <v>0</v>
      </c>
      <c r="N14" s="184">
        <f t="shared" si="8"/>
        <v>58413.1008</v>
      </c>
      <c r="O14" s="184">
        <f t="shared" si="8"/>
        <v>58413.1008</v>
      </c>
      <c r="P14" s="186">
        <f t="shared" si="6"/>
        <v>100</v>
      </c>
      <c r="Q14" s="184">
        <f t="shared" si="8"/>
        <v>1053.3364799999999</v>
      </c>
      <c r="R14" s="184">
        <f t="shared" si="8"/>
        <v>1053.3364799999999</v>
      </c>
      <c r="S14" s="184">
        <f t="shared" si="8"/>
        <v>0</v>
      </c>
      <c r="T14" s="184">
        <f t="shared" si="8"/>
        <v>2405.2564000000002</v>
      </c>
      <c r="U14" s="184">
        <f t="shared" si="8"/>
        <v>2405.2564000000002</v>
      </c>
      <c r="V14" s="184">
        <f t="shared" si="8"/>
        <v>0</v>
      </c>
      <c r="W14" s="184">
        <f t="shared" si="8"/>
        <v>0</v>
      </c>
      <c r="X14" s="184">
        <f t="shared" si="8"/>
        <v>0</v>
      </c>
      <c r="Y14" s="184">
        <f t="shared" si="8"/>
        <v>0</v>
      </c>
      <c r="Z14" s="184">
        <f t="shared" si="8"/>
        <v>2994.7435999999998</v>
      </c>
      <c r="AA14" s="184">
        <f t="shared" si="8"/>
        <v>2994.7435999999998</v>
      </c>
      <c r="AB14" s="184">
        <f t="shared" si="8"/>
        <v>0</v>
      </c>
      <c r="AC14" s="184">
        <f t="shared" si="8"/>
        <v>0</v>
      </c>
      <c r="AD14" s="184">
        <f t="shared" si="8"/>
        <v>0</v>
      </c>
      <c r="AE14" s="184">
        <f t="shared" si="8"/>
        <v>0</v>
      </c>
      <c r="AF14" s="184">
        <f t="shared" si="8"/>
        <v>0</v>
      </c>
      <c r="AG14" s="184">
        <f t="shared" si="8"/>
        <v>0</v>
      </c>
      <c r="AH14" s="184">
        <f t="shared" si="8"/>
        <v>0</v>
      </c>
      <c r="AI14" s="184">
        <f t="shared" si="8"/>
        <v>0</v>
      </c>
      <c r="AJ14" s="184">
        <f t="shared" si="8"/>
        <v>0</v>
      </c>
      <c r="AK14" s="184">
        <f t="shared" si="8"/>
        <v>0</v>
      </c>
      <c r="AL14" s="184">
        <f t="shared" si="8"/>
        <v>0</v>
      </c>
      <c r="AM14" s="184">
        <f t="shared" si="8"/>
        <v>0</v>
      </c>
      <c r="AN14" s="184">
        <f t="shared" si="8"/>
        <v>0</v>
      </c>
      <c r="AO14" s="184">
        <f t="shared" si="8"/>
        <v>0</v>
      </c>
      <c r="AP14" s="184">
        <f t="shared" si="8"/>
        <v>0</v>
      </c>
      <c r="AQ14" s="184">
        <f t="shared" si="8"/>
        <v>0</v>
      </c>
      <c r="AR14" s="184">
        <f t="shared" si="8"/>
        <v>0</v>
      </c>
      <c r="AS14" s="184">
        <f t="shared" si="8"/>
        <v>827.5781199999999</v>
      </c>
      <c r="AT14" s="184">
        <f t="shared" si="8"/>
        <v>0</v>
      </c>
      <c r="AU14" s="184">
        <f t="shared" si="8"/>
        <v>0</v>
      </c>
      <c r="AV14" s="304"/>
      <c r="AW14" s="258"/>
    </row>
    <row r="15" spans="1:49" ht="30.6" customHeight="1">
      <c r="A15" s="322"/>
      <c r="B15" s="323"/>
      <c r="C15" s="324"/>
      <c r="D15" s="209" t="s">
        <v>441</v>
      </c>
      <c r="E15" s="186">
        <f t="shared" si="0"/>
        <v>6550.5</v>
      </c>
      <c r="F15" s="186">
        <f t="shared" si="0"/>
        <v>3132.60851</v>
      </c>
      <c r="G15" s="186">
        <f t="shared" si="2"/>
        <v>47.822433554690477</v>
      </c>
      <c r="H15" s="184">
        <f>H759</f>
        <v>0</v>
      </c>
      <c r="I15" s="184">
        <f t="shared" ref="I15:AU15" si="9">I759</f>
        <v>0</v>
      </c>
      <c r="J15" s="184">
        <f t="shared" si="9"/>
        <v>0</v>
      </c>
      <c r="K15" s="184">
        <f t="shared" si="9"/>
        <v>0</v>
      </c>
      <c r="L15" s="184">
        <f t="shared" si="9"/>
        <v>0</v>
      </c>
      <c r="M15" s="184">
        <f t="shared" si="9"/>
        <v>0</v>
      </c>
      <c r="N15" s="184">
        <f t="shared" si="9"/>
        <v>0</v>
      </c>
      <c r="O15" s="184">
        <f t="shared" si="9"/>
        <v>0</v>
      </c>
      <c r="P15" s="184">
        <f t="shared" si="9"/>
        <v>0</v>
      </c>
      <c r="Q15" s="184">
        <f t="shared" si="9"/>
        <v>0</v>
      </c>
      <c r="R15" s="184">
        <f t="shared" si="9"/>
        <v>0</v>
      </c>
      <c r="S15" s="184">
        <f t="shared" si="9"/>
        <v>0</v>
      </c>
      <c r="T15" s="184">
        <f t="shared" si="9"/>
        <v>0</v>
      </c>
      <c r="U15" s="184">
        <f t="shared" si="9"/>
        <v>0</v>
      </c>
      <c r="V15" s="184">
        <f t="shared" si="9"/>
        <v>0</v>
      </c>
      <c r="W15" s="184">
        <f t="shared" si="9"/>
        <v>0</v>
      </c>
      <c r="X15" s="184">
        <f t="shared" si="9"/>
        <v>0</v>
      </c>
      <c r="Y15" s="184">
        <f t="shared" si="9"/>
        <v>0</v>
      </c>
      <c r="Z15" s="184">
        <f t="shared" si="9"/>
        <v>0</v>
      </c>
      <c r="AA15" s="184">
        <f t="shared" si="9"/>
        <v>0</v>
      </c>
      <c r="AB15" s="184">
        <f t="shared" si="9"/>
        <v>0</v>
      </c>
      <c r="AC15" s="184">
        <f t="shared" si="9"/>
        <v>1363.26331</v>
      </c>
      <c r="AD15" s="184">
        <f t="shared" si="9"/>
        <v>1363.26331</v>
      </c>
      <c r="AE15" s="184">
        <f t="shared" si="9"/>
        <v>0</v>
      </c>
      <c r="AF15" s="184">
        <f t="shared" si="9"/>
        <v>1769.3452</v>
      </c>
      <c r="AG15" s="184">
        <f t="shared" si="9"/>
        <v>1769.3452</v>
      </c>
      <c r="AH15" s="184">
        <f t="shared" si="9"/>
        <v>0</v>
      </c>
      <c r="AI15" s="184">
        <f t="shared" si="9"/>
        <v>3417.8914899999995</v>
      </c>
      <c r="AJ15" s="184">
        <f t="shared" si="9"/>
        <v>0</v>
      </c>
      <c r="AK15" s="184">
        <f t="shared" si="9"/>
        <v>0</v>
      </c>
      <c r="AL15" s="184">
        <f t="shared" si="9"/>
        <v>0</v>
      </c>
      <c r="AM15" s="184">
        <f t="shared" si="9"/>
        <v>0</v>
      </c>
      <c r="AN15" s="184">
        <f t="shared" si="9"/>
        <v>0</v>
      </c>
      <c r="AO15" s="184">
        <f t="shared" si="9"/>
        <v>0</v>
      </c>
      <c r="AP15" s="184">
        <f t="shared" si="9"/>
        <v>0</v>
      </c>
      <c r="AQ15" s="184">
        <f t="shared" si="9"/>
        <v>0</v>
      </c>
      <c r="AR15" s="184">
        <f t="shared" si="9"/>
        <v>0</v>
      </c>
      <c r="AS15" s="184">
        <f t="shared" si="9"/>
        <v>0</v>
      </c>
      <c r="AT15" s="184">
        <f t="shared" si="9"/>
        <v>0</v>
      </c>
      <c r="AU15" s="184">
        <f t="shared" si="9"/>
        <v>0</v>
      </c>
      <c r="AV15" s="205"/>
      <c r="AW15" s="258"/>
    </row>
    <row r="16" spans="1:49" ht="18.75" customHeight="1">
      <c r="A16" s="361" t="s">
        <v>288</v>
      </c>
      <c r="B16" s="362"/>
      <c r="C16" s="363"/>
      <c r="D16" s="194" t="s">
        <v>41</v>
      </c>
      <c r="E16" s="186">
        <f t="shared" ref="E16:F20" si="10">H16+K16+N16+Q16+T16+W16+Z16+AC16+AF16+AI16+AN16+AS16</f>
        <v>83464.262129999988</v>
      </c>
      <c r="F16" s="186">
        <f t="shared" si="10"/>
        <v>65914.588649999991</v>
      </c>
      <c r="G16" s="186">
        <f t="shared" si="2"/>
        <v>78.97342762982143</v>
      </c>
      <c r="H16" s="186">
        <f>H17+H18+H19+H21</f>
        <v>0</v>
      </c>
      <c r="I16" s="186">
        <f t="shared" ref="I16:AU16" si="11">I17+I18+I19+I21</f>
        <v>0</v>
      </c>
      <c r="J16" s="186">
        <f t="shared" si="11"/>
        <v>0</v>
      </c>
      <c r="K16" s="186">
        <f t="shared" si="11"/>
        <v>0</v>
      </c>
      <c r="L16" s="186">
        <f t="shared" si="11"/>
        <v>0</v>
      </c>
      <c r="M16" s="186">
        <f t="shared" si="11"/>
        <v>0</v>
      </c>
      <c r="N16" s="186">
        <f t="shared" si="11"/>
        <v>58413.1008</v>
      </c>
      <c r="O16" s="186">
        <f t="shared" si="11"/>
        <v>58413.1008</v>
      </c>
      <c r="P16" s="186">
        <f>O16*100/N16</f>
        <v>100</v>
      </c>
      <c r="Q16" s="186">
        <f t="shared" si="11"/>
        <v>1951.8986399999999</v>
      </c>
      <c r="R16" s="186">
        <f t="shared" si="11"/>
        <v>1951.8986399999999</v>
      </c>
      <c r="S16" s="186">
        <f t="shared" si="11"/>
        <v>0</v>
      </c>
      <c r="T16" s="186">
        <f t="shared" si="11"/>
        <v>1588.5942400000001</v>
      </c>
      <c r="U16" s="186">
        <f t="shared" si="11"/>
        <v>1588.5942400000001</v>
      </c>
      <c r="V16" s="186">
        <f t="shared" si="11"/>
        <v>0</v>
      </c>
      <c r="W16" s="186">
        <f t="shared" si="11"/>
        <v>0</v>
      </c>
      <c r="X16" s="186">
        <f t="shared" si="11"/>
        <v>0</v>
      </c>
      <c r="Y16" s="186">
        <f t="shared" si="11"/>
        <v>0</v>
      </c>
      <c r="Z16" s="186">
        <f t="shared" si="11"/>
        <v>3952.5202100000001</v>
      </c>
      <c r="AA16" s="186">
        <f t="shared" si="11"/>
        <v>3952.5202100000001</v>
      </c>
      <c r="AB16" s="186">
        <f t="shared" si="11"/>
        <v>0</v>
      </c>
      <c r="AC16" s="186">
        <f t="shared" si="11"/>
        <v>8.4747599999999998</v>
      </c>
      <c r="AD16" s="186">
        <f t="shared" si="11"/>
        <v>8.4747599999999998</v>
      </c>
      <c r="AE16" s="186">
        <f t="shared" si="11"/>
        <v>0</v>
      </c>
      <c r="AF16" s="186">
        <f t="shared" si="11"/>
        <v>0</v>
      </c>
      <c r="AG16" s="186">
        <f t="shared" si="11"/>
        <v>0</v>
      </c>
      <c r="AH16" s="186">
        <f t="shared" si="11"/>
        <v>0</v>
      </c>
      <c r="AI16" s="186">
        <f t="shared" si="11"/>
        <v>1730.3235800000002</v>
      </c>
      <c r="AJ16" s="186">
        <f t="shared" si="11"/>
        <v>0</v>
      </c>
      <c r="AK16" s="186">
        <f t="shared" si="11"/>
        <v>0</v>
      </c>
      <c r="AL16" s="186">
        <f t="shared" si="11"/>
        <v>0</v>
      </c>
      <c r="AM16" s="186">
        <f t="shared" si="11"/>
        <v>0</v>
      </c>
      <c r="AN16" s="186">
        <f t="shared" si="11"/>
        <v>5554.5751199999995</v>
      </c>
      <c r="AO16" s="186">
        <f t="shared" si="11"/>
        <v>0</v>
      </c>
      <c r="AP16" s="186">
        <f t="shared" si="11"/>
        <v>0</v>
      </c>
      <c r="AQ16" s="186">
        <f t="shared" si="11"/>
        <v>0</v>
      </c>
      <c r="AR16" s="186">
        <f t="shared" si="11"/>
        <v>0</v>
      </c>
      <c r="AS16" s="186">
        <f t="shared" si="11"/>
        <v>10264.77478</v>
      </c>
      <c r="AT16" s="186">
        <f t="shared" si="11"/>
        <v>0</v>
      </c>
      <c r="AU16" s="186">
        <f t="shared" si="11"/>
        <v>0</v>
      </c>
      <c r="AV16" s="304"/>
    </row>
    <row r="17" spans="1:48">
      <c r="A17" s="364"/>
      <c r="B17" s="365"/>
      <c r="C17" s="366"/>
      <c r="D17" s="188" t="s">
        <v>37</v>
      </c>
      <c r="E17" s="186">
        <f t="shared" si="10"/>
        <v>0</v>
      </c>
      <c r="F17" s="186">
        <f t="shared" si="10"/>
        <v>0</v>
      </c>
      <c r="G17" s="186" t="e">
        <f t="shared" si="2"/>
        <v>#DIV/0!</v>
      </c>
      <c r="H17" s="184">
        <f>H53+H58+H63+H68+H73+H78+H83+H88+H93+H98+H103+H108+H113+H128+H133+H143+H148</f>
        <v>0</v>
      </c>
      <c r="I17" s="184">
        <f t="shared" ref="I17:AU17" si="12">I53+I58+I63+I68+I73+I78+I83+I88+I93+I98+I103+I108+I113+I128+I133+I143+I148</f>
        <v>0</v>
      </c>
      <c r="J17" s="184">
        <f t="shared" si="12"/>
        <v>0</v>
      </c>
      <c r="K17" s="184">
        <f t="shared" si="12"/>
        <v>0</v>
      </c>
      <c r="L17" s="184">
        <f t="shared" si="12"/>
        <v>0</v>
      </c>
      <c r="M17" s="184">
        <f t="shared" si="12"/>
        <v>0</v>
      </c>
      <c r="N17" s="184">
        <f t="shared" si="12"/>
        <v>0</v>
      </c>
      <c r="O17" s="184">
        <f t="shared" si="12"/>
        <v>0</v>
      </c>
      <c r="P17" s="184">
        <f t="shared" si="12"/>
        <v>0</v>
      </c>
      <c r="Q17" s="184">
        <f t="shared" si="12"/>
        <v>0</v>
      </c>
      <c r="R17" s="184">
        <f t="shared" si="12"/>
        <v>0</v>
      </c>
      <c r="S17" s="184">
        <f t="shared" si="12"/>
        <v>0</v>
      </c>
      <c r="T17" s="184">
        <f t="shared" si="12"/>
        <v>0</v>
      </c>
      <c r="U17" s="184">
        <f t="shared" si="12"/>
        <v>0</v>
      </c>
      <c r="V17" s="184">
        <f t="shared" si="12"/>
        <v>0</v>
      </c>
      <c r="W17" s="184">
        <f t="shared" si="12"/>
        <v>0</v>
      </c>
      <c r="X17" s="184">
        <f t="shared" si="12"/>
        <v>0</v>
      </c>
      <c r="Y17" s="184">
        <f t="shared" si="12"/>
        <v>0</v>
      </c>
      <c r="Z17" s="184">
        <f t="shared" si="12"/>
        <v>0</v>
      </c>
      <c r="AA17" s="184">
        <f t="shared" si="12"/>
        <v>0</v>
      </c>
      <c r="AB17" s="184">
        <f t="shared" si="12"/>
        <v>0</v>
      </c>
      <c r="AC17" s="184">
        <f t="shared" si="12"/>
        <v>0</v>
      </c>
      <c r="AD17" s="184">
        <f t="shared" si="12"/>
        <v>0</v>
      </c>
      <c r="AE17" s="184">
        <f t="shared" si="12"/>
        <v>0</v>
      </c>
      <c r="AF17" s="184">
        <f t="shared" si="12"/>
        <v>0</v>
      </c>
      <c r="AG17" s="184">
        <f t="shared" si="12"/>
        <v>0</v>
      </c>
      <c r="AH17" s="184">
        <f t="shared" si="12"/>
        <v>0</v>
      </c>
      <c r="AI17" s="184">
        <f t="shared" si="12"/>
        <v>0</v>
      </c>
      <c r="AJ17" s="184">
        <f t="shared" si="12"/>
        <v>0</v>
      </c>
      <c r="AK17" s="184">
        <f t="shared" si="12"/>
        <v>0</v>
      </c>
      <c r="AL17" s="184">
        <f t="shared" si="12"/>
        <v>0</v>
      </c>
      <c r="AM17" s="184">
        <f t="shared" si="12"/>
        <v>0</v>
      </c>
      <c r="AN17" s="184">
        <f t="shared" si="12"/>
        <v>0</v>
      </c>
      <c r="AO17" s="184">
        <f t="shared" si="12"/>
        <v>0</v>
      </c>
      <c r="AP17" s="184">
        <f t="shared" si="12"/>
        <v>0</v>
      </c>
      <c r="AQ17" s="184">
        <f t="shared" si="12"/>
        <v>0</v>
      </c>
      <c r="AR17" s="184">
        <f t="shared" si="12"/>
        <v>0</v>
      </c>
      <c r="AS17" s="184">
        <f t="shared" si="12"/>
        <v>0</v>
      </c>
      <c r="AT17" s="184">
        <f t="shared" si="12"/>
        <v>0</v>
      </c>
      <c r="AU17" s="184">
        <f t="shared" si="12"/>
        <v>0</v>
      </c>
      <c r="AV17" s="351"/>
    </row>
    <row r="18" spans="1:48" ht="33.6" customHeight="1">
      <c r="A18" s="364"/>
      <c r="B18" s="365"/>
      <c r="C18" s="366"/>
      <c r="D18" s="188" t="s">
        <v>2</v>
      </c>
      <c r="E18" s="186">
        <f t="shared" si="10"/>
        <v>0</v>
      </c>
      <c r="F18" s="186">
        <f t="shared" si="10"/>
        <v>0</v>
      </c>
      <c r="G18" s="186" t="e">
        <f t="shared" si="2"/>
        <v>#DIV/0!</v>
      </c>
      <c r="H18" s="184">
        <f t="shared" ref="H18:AU18" si="13">H54+H59+H64+H69+H74+H79+H84+H89+H94+H99+H104+H109+H114+H129+H134+H144+H149</f>
        <v>0</v>
      </c>
      <c r="I18" s="184">
        <f t="shared" si="13"/>
        <v>0</v>
      </c>
      <c r="J18" s="184">
        <f t="shared" si="13"/>
        <v>0</v>
      </c>
      <c r="K18" s="184">
        <f t="shared" si="13"/>
        <v>0</v>
      </c>
      <c r="L18" s="184">
        <f t="shared" si="13"/>
        <v>0</v>
      </c>
      <c r="M18" s="184">
        <f t="shared" si="13"/>
        <v>0</v>
      </c>
      <c r="N18" s="184">
        <f t="shared" si="13"/>
        <v>0</v>
      </c>
      <c r="O18" s="184">
        <f t="shared" si="13"/>
        <v>0</v>
      </c>
      <c r="P18" s="184">
        <f t="shared" si="13"/>
        <v>0</v>
      </c>
      <c r="Q18" s="184">
        <f t="shared" si="13"/>
        <v>0</v>
      </c>
      <c r="R18" s="184">
        <f t="shared" si="13"/>
        <v>0</v>
      </c>
      <c r="S18" s="184">
        <f t="shared" si="13"/>
        <v>0</v>
      </c>
      <c r="T18" s="184">
        <f t="shared" si="13"/>
        <v>0</v>
      </c>
      <c r="U18" s="184">
        <f t="shared" si="13"/>
        <v>0</v>
      </c>
      <c r="V18" s="184">
        <f t="shared" si="13"/>
        <v>0</v>
      </c>
      <c r="W18" s="184">
        <f t="shared" si="13"/>
        <v>0</v>
      </c>
      <c r="X18" s="184">
        <f t="shared" si="13"/>
        <v>0</v>
      </c>
      <c r="Y18" s="184">
        <f t="shared" si="13"/>
        <v>0</v>
      </c>
      <c r="Z18" s="184">
        <f t="shared" si="13"/>
        <v>0</v>
      </c>
      <c r="AA18" s="184">
        <f t="shared" si="13"/>
        <v>0</v>
      </c>
      <c r="AB18" s="184">
        <f t="shared" si="13"/>
        <v>0</v>
      </c>
      <c r="AC18" s="184">
        <f t="shared" si="13"/>
        <v>0</v>
      </c>
      <c r="AD18" s="184">
        <f t="shared" si="13"/>
        <v>0</v>
      </c>
      <c r="AE18" s="184">
        <f t="shared" si="13"/>
        <v>0</v>
      </c>
      <c r="AF18" s="184">
        <f t="shared" si="13"/>
        <v>0</v>
      </c>
      <c r="AG18" s="184">
        <f t="shared" si="13"/>
        <v>0</v>
      </c>
      <c r="AH18" s="184">
        <f t="shared" si="13"/>
        <v>0</v>
      </c>
      <c r="AI18" s="184">
        <f t="shared" si="13"/>
        <v>0</v>
      </c>
      <c r="AJ18" s="184">
        <f t="shared" si="13"/>
        <v>0</v>
      </c>
      <c r="AK18" s="184">
        <f t="shared" si="13"/>
        <v>0</v>
      </c>
      <c r="AL18" s="184">
        <f t="shared" si="13"/>
        <v>0</v>
      </c>
      <c r="AM18" s="184">
        <f t="shared" si="13"/>
        <v>0</v>
      </c>
      <c r="AN18" s="184">
        <f t="shared" si="13"/>
        <v>0</v>
      </c>
      <c r="AO18" s="184">
        <f t="shared" si="13"/>
        <v>0</v>
      </c>
      <c r="AP18" s="184">
        <f t="shared" si="13"/>
        <v>0</v>
      </c>
      <c r="AQ18" s="184">
        <f t="shared" si="13"/>
        <v>0</v>
      </c>
      <c r="AR18" s="184">
        <f t="shared" si="13"/>
        <v>0</v>
      </c>
      <c r="AS18" s="184">
        <f t="shared" si="13"/>
        <v>0</v>
      </c>
      <c r="AT18" s="184">
        <f t="shared" si="13"/>
        <v>0</v>
      </c>
      <c r="AU18" s="184">
        <f t="shared" si="13"/>
        <v>0</v>
      </c>
      <c r="AV18" s="351"/>
    </row>
    <row r="19" spans="1:48">
      <c r="A19" s="364"/>
      <c r="B19" s="365"/>
      <c r="C19" s="366"/>
      <c r="D19" s="188" t="s">
        <v>43</v>
      </c>
      <c r="E19" s="186">
        <f t="shared" si="10"/>
        <v>83464.262129999988</v>
      </c>
      <c r="F19" s="186">
        <f t="shared" si="10"/>
        <v>65914.588649999991</v>
      </c>
      <c r="G19" s="186">
        <f t="shared" si="2"/>
        <v>78.97342762982143</v>
      </c>
      <c r="H19" s="184">
        <f t="shared" ref="H19:AU19" si="14">H55+H60+H65+H70+H75+H80+H85+H90+H95+H100+H105+H110+H115+H130+H135+H145+H150</f>
        <v>0</v>
      </c>
      <c r="I19" s="184">
        <f t="shared" si="14"/>
        <v>0</v>
      </c>
      <c r="J19" s="184">
        <f t="shared" si="14"/>
        <v>0</v>
      </c>
      <c r="K19" s="184">
        <f t="shared" si="14"/>
        <v>0</v>
      </c>
      <c r="L19" s="184">
        <f t="shared" si="14"/>
        <v>0</v>
      </c>
      <c r="M19" s="184">
        <f t="shared" si="14"/>
        <v>0</v>
      </c>
      <c r="N19" s="184">
        <f t="shared" si="14"/>
        <v>58413.1008</v>
      </c>
      <c r="O19" s="184">
        <f t="shared" si="14"/>
        <v>58413.1008</v>
      </c>
      <c r="P19" s="184">
        <f t="shared" si="14"/>
        <v>100</v>
      </c>
      <c r="Q19" s="184">
        <f t="shared" si="14"/>
        <v>1951.8986399999999</v>
      </c>
      <c r="R19" s="184">
        <f t="shared" si="14"/>
        <v>1951.8986399999999</v>
      </c>
      <c r="S19" s="184">
        <f t="shared" si="14"/>
        <v>0</v>
      </c>
      <c r="T19" s="184">
        <f t="shared" si="14"/>
        <v>1588.5942400000001</v>
      </c>
      <c r="U19" s="184">
        <f t="shared" si="14"/>
        <v>1588.5942400000001</v>
      </c>
      <c r="V19" s="184">
        <f t="shared" si="14"/>
        <v>0</v>
      </c>
      <c r="W19" s="184">
        <f t="shared" si="14"/>
        <v>0</v>
      </c>
      <c r="X19" s="184">
        <f t="shared" si="14"/>
        <v>0</v>
      </c>
      <c r="Y19" s="184">
        <f t="shared" si="14"/>
        <v>0</v>
      </c>
      <c r="Z19" s="184">
        <f t="shared" si="14"/>
        <v>3952.5202100000001</v>
      </c>
      <c r="AA19" s="184">
        <f t="shared" si="14"/>
        <v>3952.5202100000001</v>
      </c>
      <c r="AB19" s="184">
        <f t="shared" si="14"/>
        <v>0</v>
      </c>
      <c r="AC19" s="184">
        <f t="shared" si="14"/>
        <v>8.4747599999999998</v>
      </c>
      <c r="AD19" s="184">
        <f t="shared" si="14"/>
        <v>8.4747599999999998</v>
      </c>
      <c r="AE19" s="184">
        <f t="shared" si="14"/>
        <v>0</v>
      </c>
      <c r="AF19" s="184">
        <f t="shared" si="14"/>
        <v>0</v>
      </c>
      <c r="AG19" s="184">
        <f t="shared" si="14"/>
        <v>0</v>
      </c>
      <c r="AH19" s="184">
        <f t="shared" si="14"/>
        <v>0</v>
      </c>
      <c r="AI19" s="184">
        <f t="shared" si="14"/>
        <v>1730.3235800000002</v>
      </c>
      <c r="AJ19" s="184">
        <f t="shared" si="14"/>
        <v>0</v>
      </c>
      <c r="AK19" s="184">
        <f t="shared" si="14"/>
        <v>0</v>
      </c>
      <c r="AL19" s="184">
        <f t="shared" si="14"/>
        <v>0</v>
      </c>
      <c r="AM19" s="184">
        <f t="shared" si="14"/>
        <v>0</v>
      </c>
      <c r="AN19" s="184">
        <f t="shared" si="14"/>
        <v>5554.5751199999995</v>
      </c>
      <c r="AO19" s="184">
        <f t="shared" si="14"/>
        <v>0</v>
      </c>
      <c r="AP19" s="184">
        <f t="shared" si="14"/>
        <v>0</v>
      </c>
      <c r="AQ19" s="184">
        <f t="shared" si="14"/>
        <v>0</v>
      </c>
      <c r="AR19" s="184">
        <f t="shared" si="14"/>
        <v>0</v>
      </c>
      <c r="AS19" s="184">
        <f t="shared" si="14"/>
        <v>10264.77478</v>
      </c>
      <c r="AT19" s="184">
        <f t="shared" si="14"/>
        <v>0</v>
      </c>
      <c r="AU19" s="184">
        <f t="shared" si="14"/>
        <v>0</v>
      </c>
      <c r="AV19" s="351"/>
    </row>
    <row r="20" spans="1:48" ht="34.950000000000003" customHeight="1">
      <c r="A20" s="364"/>
      <c r="B20" s="365"/>
      <c r="C20" s="366"/>
      <c r="D20" s="189" t="s">
        <v>273</v>
      </c>
      <c r="E20" s="186">
        <f t="shared" si="10"/>
        <v>65694.015400000004</v>
      </c>
      <c r="F20" s="186">
        <f t="shared" si="10"/>
        <v>64866.437279999998</v>
      </c>
      <c r="G20" s="186">
        <f t="shared" si="2"/>
        <v>98.740253408227503</v>
      </c>
      <c r="H20" s="184">
        <f t="shared" ref="H20:AU20" si="15">H56+H61+H66+H71+H76+H81+H86+H91+H96+H101+H106+H111+H116+H131+H136+H146+H151</f>
        <v>0</v>
      </c>
      <c r="I20" s="184">
        <f t="shared" si="15"/>
        <v>0</v>
      </c>
      <c r="J20" s="184">
        <f t="shared" si="15"/>
        <v>0</v>
      </c>
      <c r="K20" s="184">
        <f t="shared" si="15"/>
        <v>0</v>
      </c>
      <c r="L20" s="184">
        <f t="shared" si="15"/>
        <v>0</v>
      </c>
      <c r="M20" s="184">
        <f t="shared" si="15"/>
        <v>0</v>
      </c>
      <c r="N20" s="184">
        <f t="shared" si="15"/>
        <v>58413.1008</v>
      </c>
      <c r="O20" s="184">
        <f t="shared" si="15"/>
        <v>58413.1008</v>
      </c>
      <c r="P20" s="184">
        <f t="shared" si="15"/>
        <v>100</v>
      </c>
      <c r="Q20" s="184">
        <f t="shared" si="15"/>
        <v>1053.3364799999999</v>
      </c>
      <c r="R20" s="184">
        <f t="shared" si="15"/>
        <v>1053.3364799999999</v>
      </c>
      <c r="S20" s="184">
        <f t="shared" si="15"/>
        <v>0</v>
      </c>
      <c r="T20" s="184">
        <f t="shared" si="15"/>
        <v>2405.2564000000002</v>
      </c>
      <c r="U20" s="184">
        <f t="shared" si="15"/>
        <v>2405.2564000000002</v>
      </c>
      <c r="V20" s="184">
        <f t="shared" si="15"/>
        <v>0</v>
      </c>
      <c r="W20" s="184">
        <f t="shared" si="15"/>
        <v>0</v>
      </c>
      <c r="X20" s="184">
        <f t="shared" si="15"/>
        <v>0</v>
      </c>
      <c r="Y20" s="184">
        <f t="shared" si="15"/>
        <v>0</v>
      </c>
      <c r="Z20" s="184">
        <f t="shared" si="15"/>
        <v>2994.7435999999998</v>
      </c>
      <c r="AA20" s="184">
        <f t="shared" si="15"/>
        <v>2994.7435999999998</v>
      </c>
      <c r="AB20" s="184">
        <f t="shared" si="15"/>
        <v>0</v>
      </c>
      <c r="AC20" s="184">
        <f t="shared" si="15"/>
        <v>0</v>
      </c>
      <c r="AD20" s="184">
        <f t="shared" si="15"/>
        <v>0</v>
      </c>
      <c r="AE20" s="184">
        <f t="shared" si="15"/>
        <v>0</v>
      </c>
      <c r="AF20" s="184">
        <f t="shared" si="15"/>
        <v>0</v>
      </c>
      <c r="AG20" s="184">
        <f t="shared" si="15"/>
        <v>0</v>
      </c>
      <c r="AH20" s="184">
        <f t="shared" si="15"/>
        <v>0</v>
      </c>
      <c r="AI20" s="184">
        <f t="shared" si="15"/>
        <v>0</v>
      </c>
      <c r="AJ20" s="184">
        <f t="shared" si="15"/>
        <v>0</v>
      </c>
      <c r="AK20" s="184">
        <f t="shared" si="15"/>
        <v>0</v>
      </c>
      <c r="AL20" s="184">
        <f t="shared" si="15"/>
        <v>0</v>
      </c>
      <c r="AM20" s="184">
        <f t="shared" si="15"/>
        <v>0</v>
      </c>
      <c r="AN20" s="184">
        <f t="shared" si="15"/>
        <v>0</v>
      </c>
      <c r="AO20" s="184">
        <f t="shared" si="15"/>
        <v>0</v>
      </c>
      <c r="AP20" s="184">
        <f t="shared" si="15"/>
        <v>0</v>
      </c>
      <c r="AQ20" s="184">
        <f t="shared" si="15"/>
        <v>0</v>
      </c>
      <c r="AR20" s="184">
        <f t="shared" si="15"/>
        <v>0</v>
      </c>
      <c r="AS20" s="184">
        <f t="shared" si="15"/>
        <v>827.5781199999999</v>
      </c>
      <c r="AT20" s="184">
        <f t="shared" si="15"/>
        <v>0</v>
      </c>
      <c r="AU20" s="184">
        <f t="shared" si="15"/>
        <v>0</v>
      </c>
      <c r="AV20" s="351"/>
    </row>
    <row r="21" spans="1:48" ht="34.950000000000003" customHeight="1">
      <c r="A21" s="367"/>
      <c r="B21" s="368"/>
      <c r="C21" s="369"/>
      <c r="D21" s="209" t="s">
        <v>441</v>
      </c>
      <c r="E21" s="186"/>
      <c r="F21" s="186"/>
      <c r="G21" s="186" t="e">
        <f t="shared" si="2"/>
        <v>#DIV/0!</v>
      </c>
      <c r="H21" s="184"/>
      <c r="I21" s="184"/>
      <c r="J21" s="190"/>
      <c r="K21" s="184"/>
      <c r="L21" s="184"/>
      <c r="M21" s="190"/>
      <c r="N21" s="184"/>
      <c r="O21" s="184"/>
      <c r="P21" s="190"/>
      <c r="Q21" s="184"/>
      <c r="R21" s="184"/>
      <c r="S21" s="190"/>
      <c r="T21" s="184"/>
      <c r="U21" s="184"/>
      <c r="V21" s="190"/>
      <c r="W21" s="184"/>
      <c r="X21" s="184"/>
      <c r="Y21" s="190"/>
      <c r="Z21" s="184"/>
      <c r="AA21" s="184"/>
      <c r="AB21" s="190"/>
      <c r="AC21" s="184"/>
      <c r="AD21" s="184"/>
      <c r="AE21" s="190"/>
      <c r="AF21" s="184"/>
      <c r="AG21" s="184"/>
      <c r="AH21" s="190"/>
      <c r="AI21" s="184"/>
      <c r="AJ21" s="184"/>
      <c r="AK21" s="190"/>
      <c r="AL21" s="190"/>
      <c r="AM21" s="190"/>
      <c r="AN21" s="184"/>
      <c r="AO21" s="184"/>
      <c r="AP21" s="190"/>
      <c r="AQ21" s="190"/>
      <c r="AR21" s="190"/>
      <c r="AS21" s="184"/>
      <c r="AT21" s="190"/>
      <c r="AU21" s="190"/>
      <c r="AV21" s="351"/>
    </row>
    <row r="22" spans="1:48" ht="18" customHeight="1">
      <c r="A22" s="352" t="s">
        <v>36</v>
      </c>
      <c r="B22" s="352"/>
      <c r="C22" s="352"/>
      <c r="D22" s="189"/>
      <c r="E22" s="186">
        <f t="shared" ref="E22:E33" si="16">H22+K22+N22+Q22+T22+W22+Z22+AC22+AF22+AI22+AN22+AS22</f>
        <v>0</v>
      </c>
      <c r="F22" s="186">
        <f t="shared" ref="F22:F33" si="17">I22+L22+O22+R22+U22+X22+AA22+AD22+AG22+AJ22+AO22+AT22</f>
        <v>0</v>
      </c>
      <c r="G22" s="186" t="e">
        <f t="shared" si="2"/>
        <v>#DIV/0!</v>
      </c>
      <c r="H22" s="184"/>
      <c r="I22" s="184"/>
      <c r="J22" s="190"/>
      <c r="K22" s="184"/>
      <c r="L22" s="184"/>
      <c r="M22" s="190"/>
      <c r="N22" s="184"/>
      <c r="O22" s="184"/>
      <c r="P22" s="190"/>
      <c r="Q22" s="184"/>
      <c r="R22" s="184"/>
      <c r="S22" s="190"/>
      <c r="T22" s="184"/>
      <c r="U22" s="184"/>
      <c r="V22" s="190"/>
      <c r="W22" s="184"/>
      <c r="X22" s="184"/>
      <c r="Y22" s="190"/>
      <c r="Z22" s="184"/>
      <c r="AA22" s="184"/>
      <c r="AB22" s="190"/>
      <c r="AC22" s="184"/>
      <c r="AD22" s="184"/>
      <c r="AE22" s="190"/>
      <c r="AF22" s="184"/>
      <c r="AG22" s="184"/>
      <c r="AH22" s="190"/>
      <c r="AI22" s="184"/>
      <c r="AJ22" s="184"/>
      <c r="AK22" s="190"/>
      <c r="AL22" s="190"/>
      <c r="AM22" s="190"/>
      <c r="AN22" s="184"/>
      <c r="AO22" s="184"/>
      <c r="AP22" s="190"/>
      <c r="AQ22" s="190"/>
      <c r="AR22" s="190"/>
      <c r="AS22" s="184"/>
      <c r="AT22" s="190"/>
      <c r="AU22" s="190"/>
      <c r="AV22" s="351"/>
    </row>
    <row r="23" spans="1:48" ht="34.950000000000003" customHeight="1">
      <c r="A23" s="361" t="s">
        <v>289</v>
      </c>
      <c r="B23" s="362"/>
      <c r="C23" s="363"/>
      <c r="D23" s="194" t="s">
        <v>41</v>
      </c>
      <c r="E23" s="186">
        <f t="shared" si="16"/>
        <v>53977.093699999998</v>
      </c>
      <c r="F23" s="186">
        <f t="shared" si="17"/>
        <v>17288.103490000001</v>
      </c>
      <c r="G23" s="186">
        <f t="shared" si="2"/>
        <v>32.028592695423328</v>
      </c>
      <c r="H23" s="184">
        <f>H24+H25+H26+H28</f>
        <v>0</v>
      </c>
      <c r="I23" s="184">
        <f t="shared" ref="I23:AU23" si="18">I24+I25+I26+I28</f>
        <v>0</v>
      </c>
      <c r="J23" s="184">
        <f t="shared" si="18"/>
        <v>0</v>
      </c>
      <c r="K23" s="184">
        <f t="shared" si="18"/>
        <v>0</v>
      </c>
      <c r="L23" s="184">
        <f t="shared" si="18"/>
        <v>0</v>
      </c>
      <c r="M23" s="184">
        <f t="shared" si="18"/>
        <v>0</v>
      </c>
      <c r="N23" s="184">
        <f t="shared" si="18"/>
        <v>0</v>
      </c>
      <c r="O23" s="184">
        <f t="shared" si="18"/>
        <v>0</v>
      </c>
      <c r="P23" s="184">
        <f t="shared" si="18"/>
        <v>0</v>
      </c>
      <c r="Q23" s="184">
        <f t="shared" si="18"/>
        <v>0</v>
      </c>
      <c r="R23" s="184">
        <f t="shared" si="18"/>
        <v>0</v>
      </c>
      <c r="S23" s="184">
        <f t="shared" si="18"/>
        <v>0</v>
      </c>
      <c r="T23" s="184">
        <f t="shared" si="18"/>
        <v>0</v>
      </c>
      <c r="U23" s="184">
        <f t="shared" si="18"/>
        <v>0</v>
      </c>
      <c r="V23" s="184">
        <f t="shared" si="18"/>
        <v>0</v>
      </c>
      <c r="W23" s="184">
        <f t="shared" si="18"/>
        <v>0</v>
      </c>
      <c r="X23" s="184">
        <f t="shared" si="18"/>
        <v>0</v>
      </c>
      <c r="Y23" s="184">
        <f t="shared" si="18"/>
        <v>0</v>
      </c>
      <c r="Z23" s="184">
        <f t="shared" si="18"/>
        <v>0</v>
      </c>
      <c r="AA23" s="184">
        <f t="shared" si="18"/>
        <v>0</v>
      </c>
      <c r="AB23" s="184">
        <f t="shared" si="18"/>
        <v>0</v>
      </c>
      <c r="AC23" s="184">
        <f t="shared" si="18"/>
        <v>7532.2655599999998</v>
      </c>
      <c r="AD23" s="184">
        <f t="shared" si="18"/>
        <v>7532.2655599999998</v>
      </c>
      <c r="AE23" s="184">
        <f t="shared" si="18"/>
        <v>0</v>
      </c>
      <c r="AF23" s="184">
        <f t="shared" si="18"/>
        <v>9755.8379300000015</v>
      </c>
      <c r="AG23" s="184">
        <f t="shared" si="18"/>
        <v>9755.8379300000015</v>
      </c>
      <c r="AH23" s="184">
        <f t="shared" si="18"/>
        <v>0</v>
      </c>
      <c r="AI23" s="184">
        <f t="shared" si="18"/>
        <v>26461.990209999996</v>
      </c>
      <c r="AJ23" s="184">
        <f t="shared" si="18"/>
        <v>0</v>
      </c>
      <c r="AK23" s="184">
        <f t="shared" si="18"/>
        <v>0</v>
      </c>
      <c r="AL23" s="184">
        <f t="shared" si="18"/>
        <v>0</v>
      </c>
      <c r="AM23" s="184">
        <f t="shared" si="18"/>
        <v>0</v>
      </c>
      <c r="AN23" s="184">
        <f t="shared" si="18"/>
        <v>10227</v>
      </c>
      <c r="AO23" s="184">
        <f t="shared" si="18"/>
        <v>0</v>
      </c>
      <c r="AP23" s="184">
        <f t="shared" si="18"/>
        <v>0</v>
      </c>
      <c r="AQ23" s="184">
        <f t="shared" si="18"/>
        <v>0</v>
      </c>
      <c r="AR23" s="184">
        <f t="shared" si="18"/>
        <v>0</v>
      </c>
      <c r="AS23" s="184">
        <f t="shared" si="18"/>
        <v>0</v>
      </c>
      <c r="AT23" s="184">
        <f t="shared" si="18"/>
        <v>0</v>
      </c>
      <c r="AU23" s="184">
        <f t="shared" si="18"/>
        <v>0</v>
      </c>
      <c r="AV23" s="351"/>
    </row>
    <row r="24" spans="1:48" ht="34.950000000000003" customHeight="1">
      <c r="A24" s="364"/>
      <c r="B24" s="365"/>
      <c r="C24" s="366"/>
      <c r="D24" s="188" t="s">
        <v>37</v>
      </c>
      <c r="E24" s="186">
        <f t="shared" si="16"/>
        <v>2248.6626999999999</v>
      </c>
      <c r="F24" s="186">
        <f t="shared" si="17"/>
        <v>0</v>
      </c>
      <c r="G24" s="186">
        <f t="shared" si="2"/>
        <v>0</v>
      </c>
      <c r="H24" s="184">
        <f>H761</f>
        <v>0</v>
      </c>
      <c r="I24" s="184">
        <f t="shared" ref="I24:AU24" si="19">I761</f>
        <v>0</v>
      </c>
      <c r="J24" s="184">
        <f t="shared" si="19"/>
        <v>0</v>
      </c>
      <c r="K24" s="184">
        <f t="shared" si="19"/>
        <v>0</v>
      </c>
      <c r="L24" s="184">
        <f t="shared" si="19"/>
        <v>0</v>
      </c>
      <c r="M24" s="184">
        <f t="shared" si="19"/>
        <v>0</v>
      </c>
      <c r="N24" s="184">
        <f t="shared" si="19"/>
        <v>0</v>
      </c>
      <c r="O24" s="184">
        <f t="shared" si="19"/>
        <v>0</v>
      </c>
      <c r="P24" s="184">
        <f t="shared" si="19"/>
        <v>0</v>
      </c>
      <c r="Q24" s="184">
        <f t="shared" si="19"/>
        <v>0</v>
      </c>
      <c r="R24" s="184">
        <f t="shared" si="19"/>
        <v>0</v>
      </c>
      <c r="S24" s="184">
        <f t="shared" si="19"/>
        <v>0</v>
      </c>
      <c r="T24" s="184">
        <f t="shared" si="19"/>
        <v>0</v>
      </c>
      <c r="U24" s="184">
        <f t="shared" si="19"/>
        <v>0</v>
      </c>
      <c r="V24" s="184">
        <f t="shared" si="19"/>
        <v>0</v>
      </c>
      <c r="W24" s="184">
        <f t="shared" si="19"/>
        <v>0</v>
      </c>
      <c r="X24" s="184">
        <f t="shared" si="19"/>
        <v>0</v>
      </c>
      <c r="Y24" s="184">
        <f t="shared" si="19"/>
        <v>0</v>
      </c>
      <c r="Z24" s="184">
        <f t="shared" si="19"/>
        <v>0</v>
      </c>
      <c r="AA24" s="184">
        <f t="shared" si="19"/>
        <v>0</v>
      </c>
      <c r="AB24" s="184">
        <f t="shared" si="19"/>
        <v>0</v>
      </c>
      <c r="AC24" s="184">
        <f t="shared" si="19"/>
        <v>0</v>
      </c>
      <c r="AD24" s="184">
        <f t="shared" si="19"/>
        <v>0</v>
      </c>
      <c r="AE24" s="184">
        <f t="shared" si="19"/>
        <v>0</v>
      </c>
      <c r="AF24" s="184">
        <f t="shared" si="19"/>
        <v>0</v>
      </c>
      <c r="AG24" s="184">
        <f t="shared" si="19"/>
        <v>0</v>
      </c>
      <c r="AH24" s="184">
        <f t="shared" si="19"/>
        <v>0</v>
      </c>
      <c r="AI24" s="184">
        <f t="shared" si="19"/>
        <v>2248.6626999999999</v>
      </c>
      <c r="AJ24" s="184">
        <f t="shared" si="19"/>
        <v>0</v>
      </c>
      <c r="AK24" s="184">
        <f t="shared" si="19"/>
        <v>0</v>
      </c>
      <c r="AL24" s="184">
        <f t="shared" si="19"/>
        <v>0</v>
      </c>
      <c r="AM24" s="184">
        <f t="shared" si="19"/>
        <v>0</v>
      </c>
      <c r="AN24" s="184">
        <f t="shared" si="19"/>
        <v>0</v>
      </c>
      <c r="AO24" s="184">
        <f t="shared" si="19"/>
        <v>0</v>
      </c>
      <c r="AP24" s="184">
        <f t="shared" si="19"/>
        <v>0</v>
      </c>
      <c r="AQ24" s="184">
        <f t="shared" si="19"/>
        <v>0</v>
      </c>
      <c r="AR24" s="184">
        <f t="shared" si="19"/>
        <v>0</v>
      </c>
      <c r="AS24" s="184">
        <f t="shared" si="19"/>
        <v>0</v>
      </c>
      <c r="AT24" s="184">
        <f t="shared" si="19"/>
        <v>0</v>
      </c>
      <c r="AU24" s="184">
        <f t="shared" si="19"/>
        <v>0</v>
      </c>
      <c r="AV24" s="351"/>
    </row>
    <row r="25" spans="1:48" ht="34.950000000000003" customHeight="1">
      <c r="A25" s="364"/>
      <c r="B25" s="365"/>
      <c r="C25" s="366"/>
      <c r="D25" s="188" t="s">
        <v>2</v>
      </c>
      <c r="E25" s="186">
        <f t="shared" si="16"/>
        <v>4583.2980000000007</v>
      </c>
      <c r="F25" s="186">
        <f t="shared" si="17"/>
        <v>0</v>
      </c>
      <c r="G25" s="186">
        <f t="shared" si="2"/>
        <v>0</v>
      </c>
      <c r="H25" s="184">
        <f t="shared" ref="H25:AU25" si="20">H762</f>
        <v>0</v>
      </c>
      <c r="I25" s="184">
        <f t="shared" si="20"/>
        <v>0</v>
      </c>
      <c r="J25" s="184">
        <f t="shared" si="20"/>
        <v>0</v>
      </c>
      <c r="K25" s="184">
        <f t="shared" si="20"/>
        <v>0</v>
      </c>
      <c r="L25" s="184">
        <f t="shared" si="20"/>
        <v>0</v>
      </c>
      <c r="M25" s="184">
        <f t="shared" si="20"/>
        <v>0</v>
      </c>
      <c r="N25" s="184">
        <f t="shared" si="20"/>
        <v>0</v>
      </c>
      <c r="O25" s="184">
        <f t="shared" si="20"/>
        <v>0</v>
      </c>
      <c r="P25" s="184">
        <f t="shared" si="20"/>
        <v>0</v>
      </c>
      <c r="Q25" s="184">
        <f t="shared" si="20"/>
        <v>0</v>
      </c>
      <c r="R25" s="184">
        <f t="shared" si="20"/>
        <v>0</v>
      </c>
      <c r="S25" s="184">
        <f t="shared" si="20"/>
        <v>0</v>
      </c>
      <c r="T25" s="184">
        <f t="shared" si="20"/>
        <v>0</v>
      </c>
      <c r="U25" s="184">
        <f t="shared" si="20"/>
        <v>0</v>
      </c>
      <c r="V25" s="184">
        <f t="shared" si="20"/>
        <v>0</v>
      </c>
      <c r="W25" s="184">
        <f t="shared" si="20"/>
        <v>0</v>
      </c>
      <c r="X25" s="184">
        <f t="shared" si="20"/>
        <v>0</v>
      </c>
      <c r="Y25" s="184">
        <f t="shared" si="20"/>
        <v>0</v>
      </c>
      <c r="Z25" s="184">
        <f t="shared" si="20"/>
        <v>0</v>
      </c>
      <c r="AA25" s="184">
        <f t="shared" si="20"/>
        <v>0</v>
      </c>
      <c r="AB25" s="184">
        <f t="shared" si="20"/>
        <v>0</v>
      </c>
      <c r="AC25" s="184">
        <f t="shared" si="20"/>
        <v>0</v>
      </c>
      <c r="AD25" s="184">
        <f t="shared" si="20"/>
        <v>0</v>
      </c>
      <c r="AE25" s="184">
        <f t="shared" si="20"/>
        <v>0</v>
      </c>
      <c r="AF25" s="184">
        <f t="shared" si="20"/>
        <v>0</v>
      </c>
      <c r="AG25" s="184">
        <f t="shared" si="20"/>
        <v>0</v>
      </c>
      <c r="AH25" s="184">
        <f t="shared" si="20"/>
        <v>0</v>
      </c>
      <c r="AI25" s="184">
        <f t="shared" si="20"/>
        <v>4583.2980000000007</v>
      </c>
      <c r="AJ25" s="184">
        <f t="shared" si="20"/>
        <v>0</v>
      </c>
      <c r="AK25" s="184">
        <f t="shared" si="20"/>
        <v>0</v>
      </c>
      <c r="AL25" s="184">
        <f t="shared" si="20"/>
        <v>0</v>
      </c>
      <c r="AM25" s="184">
        <f t="shared" si="20"/>
        <v>0</v>
      </c>
      <c r="AN25" s="184">
        <f t="shared" si="20"/>
        <v>0</v>
      </c>
      <c r="AO25" s="184">
        <f t="shared" si="20"/>
        <v>0</v>
      </c>
      <c r="AP25" s="184">
        <f t="shared" si="20"/>
        <v>0</v>
      </c>
      <c r="AQ25" s="184">
        <f t="shared" si="20"/>
        <v>0</v>
      </c>
      <c r="AR25" s="184">
        <f t="shared" si="20"/>
        <v>0</v>
      </c>
      <c r="AS25" s="184">
        <f t="shared" si="20"/>
        <v>0</v>
      </c>
      <c r="AT25" s="184">
        <f t="shared" si="20"/>
        <v>0</v>
      </c>
      <c r="AU25" s="184">
        <f t="shared" si="20"/>
        <v>0</v>
      </c>
      <c r="AV25" s="351"/>
    </row>
    <row r="26" spans="1:48" ht="34.950000000000003" customHeight="1">
      <c r="A26" s="364"/>
      <c r="B26" s="365"/>
      <c r="C26" s="366"/>
      <c r="D26" s="188" t="s">
        <v>43</v>
      </c>
      <c r="E26" s="186">
        <f t="shared" si="16"/>
        <v>40594.633000000002</v>
      </c>
      <c r="F26" s="186">
        <f t="shared" si="17"/>
        <v>14155.494979999999</v>
      </c>
      <c r="G26" s="186">
        <f t="shared" si="2"/>
        <v>34.870360769119401</v>
      </c>
      <c r="H26" s="184">
        <f t="shared" ref="H26:AU26" si="21">H763</f>
        <v>0</v>
      </c>
      <c r="I26" s="184">
        <f t="shared" si="21"/>
        <v>0</v>
      </c>
      <c r="J26" s="184">
        <f t="shared" si="21"/>
        <v>0</v>
      </c>
      <c r="K26" s="184">
        <f t="shared" si="21"/>
        <v>0</v>
      </c>
      <c r="L26" s="184">
        <f t="shared" si="21"/>
        <v>0</v>
      </c>
      <c r="M26" s="184">
        <f t="shared" si="21"/>
        <v>0</v>
      </c>
      <c r="N26" s="184">
        <f t="shared" si="21"/>
        <v>0</v>
      </c>
      <c r="O26" s="184">
        <f t="shared" si="21"/>
        <v>0</v>
      </c>
      <c r="P26" s="184">
        <f t="shared" si="21"/>
        <v>0</v>
      </c>
      <c r="Q26" s="184">
        <f t="shared" si="21"/>
        <v>0</v>
      </c>
      <c r="R26" s="184">
        <f t="shared" si="21"/>
        <v>0</v>
      </c>
      <c r="S26" s="184">
        <f t="shared" si="21"/>
        <v>0</v>
      </c>
      <c r="T26" s="184">
        <f t="shared" si="21"/>
        <v>0</v>
      </c>
      <c r="U26" s="184">
        <f t="shared" si="21"/>
        <v>0</v>
      </c>
      <c r="V26" s="184">
        <f t="shared" si="21"/>
        <v>0</v>
      </c>
      <c r="W26" s="184">
        <f t="shared" si="21"/>
        <v>0</v>
      </c>
      <c r="X26" s="184">
        <f t="shared" si="21"/>
        <v>0</v>
      </c>
      <c r="Y26" s="184">
        <f t="shared" si="21"/>
        <v>0</v>
      </c>
      <c r="Z26" s="184">
        <f t="shared" si="21"/>
        <v>0</v>
      </c>
      <c r="AA26" s="184">
        <f t="shared" si="21"/>
        <v>0</v>
      </c>
      <c r="AB26" s="184">
        <f t="shared" si="21"/>
        <v>0</v>
      </c>
      <c r="AC26" s="184">
        <f t="shared" si="21"/>
        <v>6169.0022499999995</v>
      </c>
      <c r="AD26" s="184">
        <f t="shared" si="21"/>
        <v>6169.0022499999995</v>
      </c>
      <c r="AE26" s="184">
        <f t="shared" si="21"/>
        <v>0</v>
      </c>
      <c r="AF26" s="184">
        <f t="shared" si="21"/>
        <v>7986.4927300000008</v>
      </c>
      <c r="AG26" s="184">
        <f t="shared" si="21"/>
        <v>7986.4927300000008</v>
      </c>
      <c r="AH26" s="184">
        <f t="shared" si="21"/>
        <v>0</v>
      </c>
      <c r="AI26" s="184">
        <f t="shared" si="21"/>
        <v>16212.138019999999</v>
      </c>
      <c r="AJ26" s="184">
        <f t="shared" si="21"/>
        <v>0</v>
      </c>
      <c r="AK26" s="184">
        <f t="shared" si="21"/>
        <v>0</v>
      </c>
      <c r="AL26" s="184">
        <f t="shared" si="21"/>
        <v>0</v>
      </c>
      <c r="AM26" s="184">
        <f t="shared" si="21"/>
        <v>0</v>
      </c>
      <c r="AN26" s="184">
        <f t="shared" si="21"/>
        <v>10227</v>
      </c>
      <c r="AO26" s="184">
        <f t="shared" si="21"/>
        <v>0</v>
      </c>
      <c r="AP26" s="184">
        <f t="shared" si="21"/>
        <v>0</v>
      </c>
      <c r="AQ26" s="184">
        <f t="shared" si="21"/>
        <v>0</v>
      </c>
      <c r="AR26" s="184">
        <f t="shared" si="21"/>
        <v>0</v>
      </c>
      <c r="AS26" s="184">
        <f t="shared" si="21"/>
        <v>0</v>
      </c>
      <c r="AT26" s="184">
        <f t="shared" si="21"/>
        <v>0</v>
      </c>
      <c r="AU26" s="184">
        <f t="shared" si="21"/>
        <v>0</v>
      </c>
      <c r="AV26" s="351"/>
    </row>
    <row r="27" spans="1:48" ht="34.950000000000003" customHeight="1">
      <c r="A27" s="364"/>
      <c r="B27" s="365"/>
      <c r="C27" s="366"/>
      <c r="D27" s="189" t="s">
        <v>273</v>
      </c>
      <c r="E27" s="186">
        <f t="shared" si="16"/>
        <v>0</v>
      </c>
      <c r="F27" s="186">
        <f t="shared" si="17"/>
        <v>0</v>
      </c>
      <c r="G27" s="186" t="e">
        <f t="shared" si="2"/>
        <v>#DIV/0!</v>
      </c>
      <c r="H27" s="184">
        <f t="shared" ref="H27:AU28" si="22">H764</f>
        <v>0</v>
      </c>
      <c r="I27" s="184">
        <f t="shared" si="22"/>
        <v>0</v>
      </c>
      <c r="J27" s="184">
        <f t="shared" si="22"/>
        <v>0</v>
      </c>
      <c r="K27" s="184">
        <f t="shared" si="22"/>
        <v>0</v>
      </c>
      <c r="L27" s="184">
        <f t="shared" si="22"/>
        <v>0</v>
      </c>
      <c r="M27" s="184">
        <f t="shared" si="22"/>
        <v>0</v>
      </c>
      <c r="N27" s="184">
        <f t="shared" si="22"/>
        <v>0</v>
      </c>
      <c r="O27" s="184">
        <f t="shared" si="22"/>
        <v>0</v>
      </c>
      <c r="P27" s="184">
        <f t="shared" si="22"/>
        <v>0</v>
      </c>
      <c r="Q27" s="184">
        <f t="shared" si="22"/>
        <v>0</v>
      </c>
      <c r="R27" s="184">
        <f t="shared" si="22"/>
        <v>0</v>
      </c>
      <c r="S27" s="184">
        <f t="shared" si="22"/>
        <v>0</v>
      </c>
      <c r="T27" s="184">
        <f t="shared" si="22"/>
        <v>0</v>
      </c>
      <c r="U27" s="184">
        <f t="shared" si="22"/>
        <v>0</v>
      </c>
      <c r="V27" s="184">
        <f t="shared" si="22"/>
        <v>0</v>
      </c>
      <c r="W27" s="184">
        <f t="shared" si="22"/>
        <v>0</v>
      </c>
      <c r="X27" s="184">
        <f t="shared" si="22"/>
        <v>0</v>
      </c>
      <c r="Y27" s="184">
        <f t="shared" si="22"/>
        <v>0</v>
      </c>
      <c r="Z27" s="184">
        <f t="shared" si="22"/>
        <v>0</v>
      </c>
      <c r="AA27" s="184">
        <f t="shared" si="22"/>
        <v>0</v>
      </c>
      <c r="AB27" s="184">
        <f t="shared" si="22"/>
        <v>0</v>
      </c>
      <c r="AC27" s="184">
        <f t="shared" si="22"/>
        <v>0</v>
      </c>
      <c r="AD27" s="184">
        <f t="shared" si="22"/>
        <v>0</v>
      </c>
      <c r="AE27" s="184">
        <f t="shared" si="22"/>
        <v>0</v>
      </c>
      <c r="AF27" s="184">
        <f t="shared" si="22"/>
        <v>0</v>
      </c>
      <c r="AG27" s="184">
        <f t="shared" si="22"/>
        <v>0</v>
      </c>
      <c r="AH27" s="184">
        <f t="shared" si="22"/>
        <v>0</v>
      </c>
      <c r="AI27" s="184">
        <f t="shared" si="22"/>
        <v>0</v>
      </c>
      <c r="AJ27" s="184">
        <f t="shared" si="22"/>
        <v>0</v>
      </c>
      <c r="AK27" s="184">
        <f t="shared" si="22"/>
        <v>0</v>
      </c>
      <c r="AL27" s="184">
        <f t="shared" si="22"/>
        <v>0</v>
      </c>
      <c r="AM27" s="184">
        <f t="shared" si="22"/>
        <v>0</v>
      </c>
      <c r="AN27" s="184">
        <f t="shared" si="22"/>
        <v>0</v>
      </c>
      <c r="AO27" s="184">
        <f t="shared" si="22"/>
        <v>0</v>
      </c>
      <c r="AP27" s="184">
        <f t="shared" si="22"/>
        <v>0</v>
      </c>
      <c r="AQ27" s="184">
        <f t="shared" si="22"/>
        <v>0</v>
      </c>
      <c r="AR27" s="184">
        <f t="shared" si="22"/>
        <v>0</v>
      </c>
      <c r="AS27" s="184">
        <f t="shared" si="22"/>
        <v>0</v>
      </c>
      <c r="AT27" s="184">
        <f t="shared" si="22"/>
        <v>0</v>
      </c>
      <c r="AU27" s="184">
        <f t="shared" si="22"/>
        <v>0</v>
      </c>
      <c r="AV27" s="351"/>
    </row>
    <row r="28" spans="1:48" ht="34.950000000000003" customHeight="1">
      <c r="A28" s="367"/>
      <c r="B28" s="368"/>
      <c r="C28" s="369"/>
      <c r="D28" s="209" t="s">
        <v>441</v>
      </c>
      <c r="E28" s="186">
        <f t="shared" si="16"/>
        <v>6550.5</v>
      </c>
      <c r="F28" s="186">
        <f t="shared" si="17"/>
        <v>3132.60851</v>
      </c>
      <c r="G28" s="186">
        <f t="shared" si="2"/>
        <v>47.822433554690477</v>
      </c>
      <c r="H28" s="184">
        <f>H765</f>
        <v>0</v>
      </c>
      <c r="I28" s="184">
        <f t="shared" si="22"/>
        <v>0</v>
      </c>
      <c r="J28" s="184">
        <f t="shared" si="22"/>
        <v>0</v>
      </c>
      <c r="K28" s="184">
        <f t="shared" si="22"/>
        <v>0</v>
      </c>
      <c r="L28" s="184">
        <f t="shared" si="22"/>
        <v>0</v>
      </c>
      <c r="M28" s="184">
        <f t="shared" si="22"/>
        <v>0</v>
      </c>
      <c r="N28" s="184">
        <f t="shared" si="22"/>
        <v>0</v>
      </c>
      <c r="O28" s="184">
        <f t="shared" si="22"/>
        <v>0</v>
      </c>
      <c r="P28" s="184">
        <f t="shared" si="22"/>
        <v>0</v>
      </c>
      <c r="Q28" s="184">
        <f t="shared" si="22"/>
        <v>0</v>
      </c>
      <c r="R28" s="184">
        <f t="shared" si="22"/>
        <v>0</v>
      </c>
      <c r="S28" s="184">
        <f t="shared" si="22"/>
        <v>0</v>
      </c>
      <c r="T28" s="184">
        <f t="shared" si="22"/>
        <v>0</v>
      </c>
      <c r="U28" s="184">
        <f t="shared" si="22"/>
        <v>0</v>
      </c>
      <c r="V28" s="184">
        <f t="shared" si="22"/>
        <v>0</v>
      </c>
      <c r="W28" s="184">
        <f t="shared" si="22"/>
        <v>0</v>
      </c>
      <c r="X28" s="184">
        <f t="shared" si="22"/>
        <v>0</v>
      </c>
      <c r="Y28" s="184">
        <f t="shared" si="22"/>
        <v>0</v>
      </c>
      <c r="Z28" s="184">
        <f t="shared" si="22"/>
        <v>0</v>
      </c>
      <c r="AA28" s="184">
        <f t="shared" si="22"/>
        <v>0</v>
      </c>
      <c r="AB28" s="184">
        <f t="shared" si="22"/>
        <v>0</v>
      </c>
      <c r="AC28" s="184">
        <f t="shared" si="22"/>
        <v>1363.26331</v>
      </c>
      <c r="AD28" s="184">
        <f t="shared" si="22"/>
        <v>1363.26331</v>
      </c>
      <c r="AE28" s="184">
        <f t="shared" si="22"/>
        <v>0</v>
      </c>
      <c r="AF28" s="184">
        <f t="shared" si="22"/>
        <v>1769.3452</v>
      </c>
      <c r="AG28" s="184">
        <f t="shared" si="22"/>
        <v>1769.3452</v>
      </c>
      <c r="AH28" s="184">
        <f t="shared" si="22"/>
        <v>0</v>
      </c>
      <c r="AI28" s="184">
        <f t="shared" si="22"/>
        <v>3417.8914899999995</v>
      </c>
      <c r="AJ28" s="184">
        <f t="shared" si="22"/>
        <v>0</v>
      </c>
      <c r="AK28" s="184">
        <f t="shared" si="22"/>
        <v>0</v>
      </c>
      <c r="AL28" s="184">
        <f t="shared" si="22"/>
        <v>0</v>
      </c>
      <c r="AM28" s="184">
        <f t="shared" si="22"/>
        <v>0</v>
      </c>
      <c r="AN28" s="184">
        <f t="shared" si="22"/>
        <v>0</v>
      </c>
      <c r="AO28" s="184">
        <f t="shared" si="22"/>
        <v>0</v>
      </c>
      <c r="AP28" s="184">
        <f t="shared" si="22"/>
        <v>0</v>
      </c>
      <c r="AQ28" s="184">
        <f t="shared" si="22"/>
        <v>0</v>
      </c>
      <c r="AR28" s="184">
        <f t="shared" si="22"/>
        <v>0</v>
      </c>
      <c r="AS28" s="184">
        <f t="shared" si="22"/>
        <v>0</v>
      </c>
      <c r="AT28" s="184">
        <f t="shared" si="22"/>
        <v>0</v>
      </c>
      <c r="AU28" s="184">
        <f t="shared" si="22"/>
        <v>0</v>
      </c>
      <c r="AV28" s="351"/>
    </row>
    <row r="29" spans="1:48" ht="34.950000000000003" customHeight="1">
      <c r="A29" s="361" t="s">
        <v>291</v>
      </c>
      <c r="B29" s="362"/>
      <c r="C29" s="363"/>
      <c r="D29" s="194" t="s">
        <v>41</v>
      </c>
      <c r="E29" s="186">
        <f t="shared" si="16"/>
        <v>83464.262129999988</v>
      </c>
      <c r="F29" s="186">
        <f t="shared" si="17"/>
        <v>65914.588649999991</v>
      </c>
      <c r="G29" s="186">
        <f t="shared" si="2"/>
        <v>78.97342762982143</v>
      </c>
      <c r="H29" s="184">
        <f>H30+H31+H32+H34</f>
        <v>0</v>
      </c>
      <c r="I29" s="184">
        <f t="shared" ref="I29:AU29" si="23">I30+I31+I32+I34</f>
        <v>0</v>
      </c>
      <c r="J29" s="184">
        <f t="shared" si="23"/>
        <v>0</v>
      </c>
      <c r="K29" s="184">
        <f t="shared" si="23"/>
        <v>0</v>
      </c>
      <c r="L29" s="184">
        <f t="shared" si="23"/>
        <v>0</v>
      </c>
      <c r="M29" s="184">
        <f t="shared" si="23"/>
        <v>0</v>
      </c>
      <c r="N29" s="184">
        <f t="shared" si="23"/>
        <v>58413.1008</v>
      </c>
      <c r="O29" s="184">
        <f t="shared" si="23"/>
        <v>58413.1008</v>
      </c>
      <c r="P29" s="184">
        <f t="shared" si="23"/>
        <v>100</v>
      </c>
      <c r="Q29" s="184">
        <f t="shared" si="23"/>
        <v>1951.8986399999999</v>
      </c>
      <c r="R29" s="184">
        <f t="shared" si="23"/>
        <v>1951.8986399999999</v>
      </c>
      <c r="S29" s="184">
        <f t="shared" si="23"/>
        <v>0</v>
      </c>
      <c r="T29" s="184">
        <f t="shared" si="23"/>
        <v>1588.5942400000001</v>
      </c>
      <c r="U29" s="184">
        <f t="shared" si="23"/>
        <v>1588.5942400000001</v>
      </c>
      <c r="V29" s="184">
        <f t="shared" si="23"/>
        <v>0</v>
      </c>
      <c r="W29" s="184">
        <f t="shared" si="23"/>
        <v>0</v>
      </c>
      <c r="X29" s="184">
        <f t="shared" si="23"/>
        <v>0</v>
      </c>
      <c r="Y29" s="184">
        <f t="shared" si="23"/>
        <v>0</v>
      </c>
      <c r="Z29" s="184">
        <f t="shared" si="23"/>
        <v>3952.5202100000001</v>
      </c>
      <c r="AA29" s="184">
        <f t="shared" si="23"/>
        <v>3952.5202100000001</v>
      </c>
      <c r="AB29" s="184">
        <f t="shared" si="23"/>
        <v>0</v>
      </c>
      <c r="AC29" s="184">
        <f t="shared" si="23"/>
        <v>8.4747599999999998</v>
      </c>
      <c r="AD29" s="184">
        <f t="shared" si="23"/>
        <v>8.4747599999999998</v>
      </c>
      <c r="AE29" s="184">
        <f t="shared" si="23"/>
        <v>0</v>
      </c>
      <c r="AF29" s="184">
        <f t="shared" si="23"/>
        <v>0</v>
      </c>
      <c r="AG29" s="184">
        <f t="shared" si="23"/>
        <v>0</v>
      </c>
      <c r="AH29" s="184">
        <f t="shared" si="23"/>
        <v>0</v>
      </c>
      <c r="AI29" s="184">
        <f t="shared" si="23"/>
        <v>1730.3235800000002</v>
      </c>
      <c r="AJ29" s="184">
        <f t="shared" si="23"/>
        <v>0</v>
      </c>
      <c r="AK29" s="184">
        <f t="shared" si="23"/>
        <v>0</v>
      </c>
      <c r="AL29" s="184">
        <f t="shared" si="23"/>
        <v>0</v>
      </c>
      <c r="AM29" s="184">
        <f t="shared" si="23"/>
        <v>0</v>
      </c>
      <c r="AN29" s="184">
        <f t="shared" si="23"/>
        <v>5554.5751199999995</v>
      </c>
      <c r="AO29" s="184">
        <f t="shared" si="23"/>
        <v>0</v>
      </c>
      <c r="AP29" s="184">
        <f t="shared" si="23"/>
        <v>0</v>
      </c>
      <c r="AQ29" s="184">
        <f t="shared" si="23"/>
        <v>0</v>
      </c>
      <c r="AR29" s="184">
        <f t="shared" si="23"/>
        <v>0</v>
      </c>
      <c r="AS29" s="184">
        <f t="shared" si="23"/>
        <v>10264.77478</v>
      </c>
      <c r="AT29" s="184">
        <f t="shared" si="23"/>
        <v>0</v>
      </c>
      <c r="AU29" s="184">
        <f t="shared" si="23"/>
        <v>0</v>
      </c>
      <c r="AV29" s="351"/>
    </row>
    <row r="30" spans="1:48" ht="34.950000000000003" customHeight="1">
      <c r="A30" s="364"/>
      <c r="B30" s="365"/>
      <c r="C30" s="366"/>
      <c r="D30" s="188" t="s">
        <v>37</v>
      </c>
      <c r="E30" s="186">
        <f t="shared" si="16"/>
        <v>0</v>
      </c>
      <c r="F30" s="186">
        <f t="shared" si="17"/>
        <v>0</v>
      </c>
      <c r="G30" s="186" t="e">
        <f t="shared" si="2"/>
        <v>#DIV/0!</v>
      </c>
      <c r="H30" s="184">
        <f>H17</f>
        <v>0</v>
      </c>
      <c r="I30" s="184">
        <f t="shared" ref="I30:AU30" si="24">I17</f>
        <v>0</v>
      </c>
      <c r="J30" s="184">
        <f t="shared" si="24"/>
        <v>0</v>
      </c>
      <c r="K30" s="184">
        <f t="shared" si="24"/>
        <v>0</v>
      </c>
      <c r="L30" s="184">
        <f t="shared" si="24"/>
        <v>0</v>
      </c>
      <c r="M30" s="184">
        <f t="shared" si="24"/>
        <v>0</v>
      </c>
      <c r="N30" s="184">
        <f t="shared" si="24"/>
        <v>0</v>
      </c>
      <c r="O30" s="184">
        <f t="shared" si="24"/>
        <v>0</v>
      </c>
      <c r="P30" s="184">
        <f t="shared" si="24"/>
        <v>0</v>
      </c>
      <c r="Q30" s="184">
        <f t="shared" si="24"/>
        <v>0</v>
      </c>
      <c r="R30" s="184">
        <f t="shared" si="24"/>
        <v>0</v>
      </c>
      <c r="S30" s="184">
        <f t="shared" si="24"/>
        <v>0</v>
      </c>
      <c r="T30" s="184">
        <f t="shared" si="24"/>
        <v>0</v>
      </c>
      <c r="U30" s="184">
        <f t="shared" si="24"/>
        <v>0</v>
      </c>
      <c r="V30" s="184">
        <f t="shared" si="24"/>
        <v>0</v>
      </c>
      <c r="W30" s="184">
        <f t="shared" si="24"/>
        <v>0</v>
      </c>
      <c r="X30" s="184">
        <f t="shared" si="24"/>
        <v>0</v>
      </c>
      <c r="Y30" s="184">
        <f t="shared" si="24"/>
        <v>0</v>
      </c>
      <c r="Z30" s="184">
        <f t="shared" si="24"/>
        <v>0</v>
      </c>
      <c r="AA30" s="184">
        <f t="shared" si="24"/>
        <v>0</v>
      </c>
      <c r="AB30" s="184">
        <f t="shared" si="24"/>
        <v>0</v>
      </c>
      <c r="AC30" s="184">
        <f t="shared" si="24"/>
        <v>0</v>
      </c>
      <c r="AD30" s="184">
        <f t="shared" si="24"/>
        <v>0</v>
      </c>
      <c r="AE30" s="184">
        <f t="shared" si="24"/>
        <v>0</v>
      </c>
      <c r="AF30" s="184">
        <f t="shared" si="24"/>
        <v>0</v>
      </c>
      <c r="AG30" s="184">
        <f t="shared" si="24"/>
        <v>0</v>
      </c>
      <c r="AH30" s="184">
        <f t="shared" si="24"/>
        <v>0</v>
      </c>
      <c r="AI30" s="184">
        <f t="shared" si="24"/>
        <v>0</v>
      </c>
      <c r="AJ30" s="184">
        <f t="shared" si="24"/>
        <v>0</v>
      </c>
      <c r="AK30" s="184">
        <f t="shared" si="24"/>
        <v>0</v>
      </c>
      <c r="AL30" s="184">
        <f t="shared" si="24"/>
        <v>0</v>
      </c>
      <c r="AM30" s="184">
        <f t="shared" si="24"/>
        <v>0</v>
      </c>
      <c r="AN30" s="184">
        <f t="shared" si="24"/>
        <v>0</v>
      </c>
      <c r="AO30" s="184">
        <f t="shared" si="24"/>
        <v>0</v>
      </c>
      <c r="AP30" s="184">
        <f t="shared" si="24"/>
        <v>0</v>
      </c>
      <c r="AQ30" s="184">
        <f t="shared" si="24"/>
        <v>0</v>
      </c>
      <c r="AR30" s="184">
        <f t="shared" si="24"/>
        <v>0</v>
      </c>
      <c r="AS30" s="184">
        <f t="shared" si="24"/>
        <v>0</v>
      </c>
      <c r="AT30" s="184">
        <f t="shared" si="24"/>
        <v>0</v>
      </c>
      <c r="AU30" s="184">
        <f t="shared" si="24"/>
        <v>0</v>
      </c>
      <c r="AV30" s="351"/>
    </row>
    <row r="31" spans="1:48" ht="34.950000000000003" customHeight="1">
      <c r="A31" s="364"/>
      <c r="B31" s="365"/>
      <c r="C31" s="366"/>
      <c r="D31" s="188" t="s">
        <v>2</v>
      </c>
      <c r="E31" s="186">
        <f t="shared" si="16"/>
        <v>0</v>
      </c>
      <c r="F31" s="186">
        <f t="shared" si="17"/>
        <v>0</v>
      </c>
      <c r="G31" s="186" t="e">
        <f t="shared" si="2"/>
        <v>#DIV/0!</v>
      </c>
      <c r="H31" s="184">
        <f t="shared" ref="H31:AU31" si="25">H18</f>
        <v>0</v>
      </c>
      <c r="I31" s="184">
        <f t="shared" si="25"/>
        <v>0</v>
      </c>
      <c r="J31" s="184">
        <f t="shared" si="25"/>
        <v>0</v>
      </c>
      <c r="K31" s="184">
        <f t="shared" si="25"/>
        <v>0</v>
      </c>
      <c r="L31" s="184">
        <f t="shared" si="25"/>
        <v>0</v>
      </c>
      <c r="M31" s="184">
        <f t="shared" si="25"/>
        <v>0</v>
      </c>
      <c r="N31" s="184">
        <f t="shared" si="25"/>
        <v>0</v>
      </c>
      <c r="O31" s="184">
        <f t="shared" si="25"/>
        <v>0</v>
      </c>
      <c r="P31" s="184">
        <f t="shared" si="25"/>
        <v>0</v>
      </c>
      <c r="Q31" s="184">
        <f t="shared" si="25"/>
        <v>0</v>
      </c>
      <c r="R31" s="184">
        <f t="shared" si="25"/>
        <v>0</v>
      </c>
      <c r="S31" s="184">
        <f t="shared" si="25"/>
        <v>0</v>
      </c>
      <c r="T31" s="184">
        <f t="shared" si="25"/>
        <v>0</v>
      </c>
      <c r="U31" s="184">
        <f t="shared" si="25"/>
        <v>0</v>
      </c>
      <c r="V31" s="184">
        <f t="shared" si="25"/>
        <v>0</v>
      </c>
      <c r="W31" s="184">
        <f t="shared" si="25"/>
        <v>0</v>
      </c>
      <c r="X31" s="184">
        <f t="shared" si="25"/>
        <v>0</v>
      </c>
      <c r="Y31" s="184">
        <f t="shared" si="25"/>
        <v>0</v>
      </c>
      <c r="Z31" s="184">
        <f t="shared" si="25"/>
        <v>0</v>
      </c>
      <c r="AA31" s="184">
        <f t="shared" si="25"/>
        <v>0</v>
      </c>
      <c r="AB31" s="184">
        <f t="shared" si="25"/>
        <v>0</v>
      </c>
      <c r="AC31" s="184">
        <f t="shared" si="25"/>
        <v>0</v>
      </c>
      <c r="AD31" s="184">
        <f t="shared" si="25"/>
        <v>0</v>
      </c>
      <c r="AE31" s="184">
        <f t="shared" si="25"/>
        <v>0</v>
      </c>
      <c r="AF31" s="184">
        <f t="shared" si="25"/>
        <v>0</v>
      </c>
      <c r="AG31" s="184">
        <f t="shared" si="25"/>
        <v>0</v>
      </c>
      <c r="AH31" s="184">
        <f t="shared" si="25"/>
        <v>0</v>
      </c>
      <c r="AI31" s="184">
        <f t="shared" si="25"/>
        <v>0</v>
      </c>
      <c r="AJ31" s="184">
        <f t="shared" si="25"/>
        <v>0</v>
      </c>
      <c r="AK31" s="184">
        <f t="shared" si="25"/>
        <v>0</v>
      </c>
      <c r="AL31" s="184">
        <f t="shared" si="25"/>
        <v>0</v>
      </c>
      <c r="AM31" s="184">
        <f t="shared" si="25"/>
        <v>0</v>
      </c>
      <c r="AN31" s="184">
        <f t="shared" si="25"/>
        <v>0</v>
      </c>
      <c r="AO31" s="184">
        <f t="shared" si="25"/>
        <v>0</v>
      </c>
      <c r="AP31" s="184">
        <f t="shared" si="25"/>
        <v>0</v>
      </c>
      <c r="AQ31" s="184">
        <f t="shared" si="25"/>
        <v>0</v>
      </c>
      <c r="AR31" s="184">
        <f t="shared" si="25"/>
        <v>0</v>
      </c>
      <c r="AS31" s="184">
        <f t="shared" si="25"/>
        <v>0</v>
      </c>
      <c r="AT31" s="184">
        <f t="shared" si="25"/>
        <v>0</v>
      </c>
      <c r="AU31" s="184">
        <f t="shared" si="25"/>
        <v>0</v>
      </c>
      <c r="AV31" s="351"/>
    </row>
    <row r="32" spans="1:48" ht="34.950000000000003" customHeight="1">
      <c r="A32" s="364"/>
      <c r="B32" s="365"/>
      <c r="C32" s="366"/>
      <c r="D32" s="188" t="s">
        <v>43</v>
      </c>
      <c r="E32" s="186">
        <f t="shared" si="16"/>
        <v>83464.262129999988</v>
      </c>
      <c r="F32" s="186">
        <f t="shared" si="17"/>
        <v>65914.588649999991</v>
      </c>
      <c r="G32" s="186">
        <f t="shared" si="2"/>
        <v>78.97342762982143</v>
      </c>
      <c r="H32" s="184">
        <f t="shared" ref="H32:AU32" si="26">H19</f>
        <v>0</v>
      </c>
      <c r="I32" s="184">
        <f t="shared" si="26"/>
        <v>0</v>
      </c>
      <c r="J32" s="184">
        <f t="shared" si="26"/>
        <v>0</v>
      </c>
      <c r="K32" s="184">
        <f t="shared" si="26"/>
        <v>0</v>
      </c>
      <c r="L32" s="184">
        <f t="shared" si="26"/>
        <v>0</v>
      </c>
      <c r="M32" s="184">
        <f t="shared" si="26"/>
        <v>0</v>
      </c>
      <c r="N32" s="184">
        <f t="shared" si="26"/>
        <v>58413.1008</v>
      </c>
      <c r="O32" s="184">
        <f t="shared" si="26"/>
        <v>58413.1008</v>
      </c>
      <c r="P32" s="184">
        <f t="shared" si="26"/>
        <v>100</v>
      </c>
      <c r="Q32" s="184">
        <f t="shared" si="26"/>
        <v>1951.8986399999999</v>
      </c>
      <c r="R32" s="184">
        <f t="shared" si="26"/>
        <v>1951.8986399999999</v>
      </c>
      <c r="S32" s="184">
        <f t="shared" si="26"/>
        <v>0</v>
      </c>
      <c r="T32" s="184">
        <f t="shared" si="26"/>
        <v>1588.5942400000001</v>
      </c>
      <c r="U32" s="184">
        <f t="shared" si="26"/>
        <v>1588.5942400000001</v>
      </c>
      <c r="V32" s="184">
        <f t="shared" si="26"/>
        <v>0</v>
      </c>
      <c r="W32" s="184">
        <f t="shared" si="26"/>
        <v>0</v>
      </c>
      <c r="X32" s="184">
        <f t="shared" si="26"/>
        <v>0</v>
      </c>
      <c r="Y32" s="184">
        <f t="shared" si="26"/>
        <v>0</v>
      </c>
      <c r="Z32" s="184">
        <f t="shared" si="26"/>
        <v>3952.5202100000001</v>
      </c>
      <c r="AA32" s="184">
        <f t="shared" si="26"/>
        <v>3952.5202100000001</v>
      </c>
      <c r="AB32" s="184">
        <f t="shared" si="26"/>
        <v>0</v>
      </c>
      <c r="AC32" s="184">
        <f t="shared" si="26"/>
        <v>8.4747599999999998</v>
      </c>
      <c r="AD32" s="184">
        <f t="shared" si="26"/>
        <v>8.4747599999999998</v>
      </c>
      <c r="AE32" s="184">
        <f t="shared" si="26"/>
        <v>0</v>
      </c>
      <c r="AF32" s="184">
        <f t="shared" si="26"/>
        <v>0</v>
      </c>
      <c r="AG32" s="184">
        <f t="shared" si="26"/>
        <v>0</v>
      </c>
      <c r="AH32" s="184">
        <f t="shared" si="26"/>
        <v>0</v>
      </c>
      <c r="AI32" s="184">
        <f t="shared" si="26"/>
        <v>1730.3235800000002</v>
      </c>
      <c r="AJ32" s="184">
        <f t="shared" si="26"/>
        <v>0</v>
      </c>
      <c r="AK32" s="184">
        <f t="shared" si="26"/>
        <v>0</v>
      </c>
      <c r="AL32" s="184">
        <f t="shared" si="26"/>
        <v>0</v>
      </c>
      <c r="AM32" s="184">
        <f t="shared" si="26"/>
        <v>0</v>
      </c>
      <c r="AN32" s="184">
        <f t="shared" si="26"/>
        <v>5554.5751199999995</v>
      </c>
      <c r="AO32" s="184">
        <f t="shared" si="26"/>
        <v>0</v>
      </c>
      <c r="AP32" s="184">
        <f t="shared" si="26"/>
        <v>0</v>
      </c>
      <c r="AQ32" s="184">
        <f t="shared" si="26"/>
        <v>0</v>
      </c>
      <c r="AR32" s="184">
        <f t="shared" si="26"/>
        <v>0</v>
      </c>
      <c r="AS32" s="184">
        <f t="shared" si="26"/>
        <v>10264.77478</v>
      </c>
      <c r="AT32" s="184">
        <f t="shared" si="26"/>
        <v>0</v>
      </c>
      <c r="AU32" s="184">
        <f t="shared" si="26"/>
        <v>0</v>
      </c>
      <c r="AV32" s="351"/>
    </row>
    <row r="33" spans="1:48" ht="34.950000000000003" customHeight="1">
      <c r="A33" s="364"/>
      <c r="B33" s="365"/>
      <c r="C33" s="366"/>
      <c r="D33" s="189" t="s">
        <v>273</v>
      </c>
      <c r="E33" s="186">
        <f t="shared" si="16"/>
        <v>65694.015400000004</v>
      </c>
      <c r="F33" s="186">
        <f t="shared" si="17"/>
        <v>64866.437279999998</v>
      </c>
      <c r="G33" s="186">
        <f t="shared" si="2"/>
        <v>98.740253408227503</v>
      </c>
      <c r="H33" s="184">
        <f t="shared" ref="H33:AU33" si="27">H20</f>
        <v>0</v>
      </c>
      <c r="I33" s="184">
        <f t="shared" si="27"/>
        <v>0</v>
      </c>
      <c r="J33" s="184">
        <f t="shared" si="27"/>
        <v>0</v>
      </c>
      <c r="K33" s="184">
        <f t="shared" si="27"/>
        <v>0</v>
      </c>
      <c r="L33" s="184">
        <f t="shared" si="27"/>
        <v>0</v>
      </c>
      <c r="M33" s="184">
        <f t="shared" si="27"/>
        <v>0</v>
      </c>
      <c r="N33" s="184">
        <f t="shared" si="27"/>
        <v>58413.1008</v>
      </c>
      <c r="O33" s="184">
        <f t="shared" si="27"/>
        <v>58413.1008</v>
      </c>
      <c r="P33" s="184">
        <f t="shared" si="27"/>
        <v>100</v>
      </c>
      <c r="Q33" s="184">
        <f t="shared" si="27"/>
        <v>1053.3364799999999</v>
      </c>
      <c r="R33" s="184">
        <f t="shared" si="27"/>
        <v>1053.3364799999999</v>
      </c>
      <c r="S33" s="184">
        <f t="shared" si="27"/>
        <v>0</v>
      </c>
      <c r="T33" s="184">
        <f t="shared" si="27"/>
        <v>2405.2564000000002</v>
      </c>
      <c r="U33" s="184">
        <f t="shared" si="27"/>
        <v>2405.2564000000002</v>
      </c>
      <c r="V33" s="184">
        <f t="shared" si="27"/>
        <v>0</v>
      </c>
      <c r="W33" s="184">
        <f t="shared" si="27"/>
        <v>0</v>
      </c>
      <c r="X33" s="184">
        <f t="shared" si="27"/>
        <v>0</v>
      </c>
      <c r="Y33" s="184">
        <f t="shared" si="27"/>
        <v>0</v>
      </c>
      <c r="Z33" s="184">
        <f t="shared" si="27"/>
        <v>2994.7435999999998</v>
      </c>
      <c r="AA33" s="184">
        <f t="shared" si="27"/>
        <v>2994.7435999999998</v>
      </c>
      <c r="AB33" s="184">
        <f t="shared" si="27"/>
        <v>0</v>
      </c>
      <c r="AC33" s="184">
        <f t="shared" si="27"/>
        <v>0</v>
      </c>
      <c r="AD33" s="184">
        <f t="shared" si="27"/>
        <v>0</v>
      </c>
      <c r="AE33" s="184">
        <f t="shared" si="27"/>
        <v>0</v>
      </c>
      <c r="AF33" s="184">
        <f t="shared" si="27"/>
        <v>0</v>
      </c>
      <c r="AG33" s="184">
        <f t="shared" si="27"/>
        <v>0</v>
      </c>
      <c r="AH33" s="184">
        <f t="shared" si="27"/>
        <v>0</v>
      </c>
      <c r="AI33" s="184">
        <f t="shared" si="27"/>
        <v>0</v>
      </c>
      <c r="AJ33" s="184">
        <f t="shared" si="27"/>
        <v>0</v>
      </c>
      <c r="AK33" s="184">
        <f t="shared" si="27"/>
        <v>0</v>
      </c>
      <c r="AL33" s="184">
        <f t="shared" si="27"/>
        <v>0</v>
      </c>
      <c r="AM33" s="184">
        <f t="shared" si="27"/>
        <v>0</v>
      </c>
      <c r="AN33" s="184">
        <f t="shared" si="27"/>
        <v>0</v>
      </c>
      <c r="AO33" s="184">
        <f t="shared" si="27"/>
        <v>0</v>
      </c>
      <c r="AP33" s="184">
        <f t="shared" si="27"/>
        <v>0</v>
      </c>
      <c r="AQ33" s="184">
        <f t="shared" si="27"/>
        <v>0</v>
      </c>
      <c r="AR33" s="184">
        <f t="shared" si="27"/>
        <v>0</v>
      </c>
      <c r="AS33" s="184">
        <f t="shared" si="27"/>
        <v>827.5781199999999</v>
      </c>
      <c r="AT33" s="184">
        <f t="shared" si="27"/>
        <v>0</v>
      </c>
      <c r="AU33" s="184">
        <f t="shared" si="27"/>
        <v>0</v>
      </c>
      <c r="AV33" s="351"/>
    </row>
    <row r="34" spans="1:48" ht="34.950000000000003" customHeight="1">
      <c r="A34" s="367"/>
      <c r="B34" s="368"/>
      <c r="C34" s="369"/>
      <c r="D34" s="209" t="s">
        <v>441</v>
      </c>
      <c r="E34" s="186"/>
      <c r="F34" s="186"/>
      <c r="G34" s="186" t="e">
        <f t="shared" si="2"/>
        <v>#DIV/0!</v>
      </c>
      <c r="H34" s="184">
        <f t="shared" ref="H34:AU34" si="28">H21</f>
        <v>0</v>
      </c>
      <c r="I34" s="184">
        <f t="shared" si="28"/>
        <v>0</v>
      </c>
      <c r="J34" s="184">
        <f t="shared" si="28"/>
        <v>0</v>
      </c>
      <c r="K34" s="184">
        <f t="shared" si="28"/>
        <v>0</v>
      </c>
      <c r="L34" s="184">
        <f t="shared" si="28"/>
        <v>0</v>
      </c>
      <c r="M34" s="184">
        <f t="shared" si="28"/>
        <v>0</v>
      </c>
      <c r="N34" s="184">
        <f t="shared" si="28"/>
        <v>0</v>
      </c>
      <c r="O34" s="184">
        <f t="shared" si="28"/>
        <v>0</v>
      </c>
      <c r="P34" s="184">
        <f t="shared" si="28"/>
        <v>0</v>
      </c>
      <c r="Q34" s="184">
        <f t="shared" si="28"/>
        <v>0</v>
      </c>
      <c r="R34" s="184">
        <f t="shared" si="28"/>
        <v>0</v>
      </c>
      <c r="S34" s="184">
        <f t="shared" si="28"/>
        <v>0</v>
      </c>
      <c r="T34" s="184">
        <f t="shared" si="28"/>
        <v>0</v>
      </c>
      <c r="U34" s="184">
        <f t="shared" si="28"/>
        <v>0</v>
      </c>
      <c r="V34" s="184">
        <f t="shared" si="28"/>
        <v>0</v>
      </c>
      <c r="W34" s="184">
        <f t="shared" si="28"/>
        <v>0</v>
      </c>
      <c r="X34" s="184">
        <f t="shared" si="28"/>
        <v>0</v>
      </c>
      <c r="Y34" s="184">
        <f t="shared" si="28"/>
        <v>0</v>
      </c>
      <c r="Z34" s="184">
        <f t="shared" si="28"/>
        <v>0</v>
      </c>
      <c r="AA34" s="184">
        <f t="shared" si="28"/>
        <v>0</v>
      </c>
      <c r="AB34" s="184">
        <f t="shared" si="28"/>
        <v>0</v>
      </c>
      <c r="AC34" s="184">
        <f t="shared" si="28"/>
        <v>0</v>
      </c>
      <c r="AD34" s="184">
        <f t="shared" si="28"/>
        <v>0</v>
      </c>
      <c r="AE34" s="184">
        <f t="shared" si="28"/>
        <v>0</v>
      </c>
      <c r="AF34" s="184">
        <f t="shared" si="28"/>
        <v>0</v>
      </c>
      <c r="AG34" s="184">
        <f t="shared" si="28"/>
        <v>0</v>
      </c>
      <c r="AH34" s="184">
        <f t="shared" si="28"/>
        <v>0</v>
      </c>
      <c r="AI34" s="184">
        <f t="shared" si="28"/>
        <v>0</v>
      </c>
      <c r="AJ34" s="184">
        <f t="shared" si="28"/>
        <v>0</v>
      </c>
      <c r="AK34" s="184">
        <f t="shared" si="28"/>
        <v>0</v>
      </c>
      <c r="AL34" s="184">
        <f t="shared" si="28"/>
        <v>0</v>
      </c>
      <c r="AM34" s="184">
        <f t="shared" si="28"/>
        <v>0</v>
      </c>
      <c r="AN34" s="184">
        <f t="shared" si="28"/>
        <v>0</v>
      </c>
      <c r="AO34" s="184">
        <f t="shared" si="28"/>
        <v>0</v>
      </c>
      <c r="AP34" s="184">
        <f t="shared" si="28"/>
        <v>0</v>
      </c>
      <c r="AQ34" s="184">
        <f t="shared" si="28"/>
        <v>0</v>
      </c>
      <c r="AR34" s="184">
        <f t="shared" si="28"/>
        <v>0</v>
      </c>
      <c r="AS34" s="184">
        <f t="shared" si="28"/>
        <v>0</v>
      </c>
      <c r="AT34" s="184">
        <f t="shared" si="28"/>
        <v>0</v>
      </c>
      <c r="AU34" s="184">
        <f t="shared" si="28"/>
        <v>0</v>
      </c>
      <c r="AV34" s="351"/>
    </row>
    <row r="35" spans="1:48" ht="17.25" customHeight="1">
      <c r="A35" s="361" t="s">
        <v>287</v>
      </c>
      <c r="B35" s="362"/>
      <c r="C35" s="363"/>
      <c r="D35" s="194" t="s">
        <v>41</v>
      </c>
      <c r="E35" s="186">
        <f t="shared" ref="E35:F40" si="29">H35+K35+N35+Q35+T35+W35+Z35+AC35+AF35+AI35+AN35+AS35</f>
        <v>344441.35277999996</v>
      </c>
      <c r="F35" s="186">
        <f t="shared" si="29"/>
        <v>221707.03127999997</v>
      </c>
      <c r="G35" s="186">
        <f>F35/E35*100</f>
        <v>64.367135214919358</v>
      </c>
      <c r="H35" s="186">
        <f>H36+H37+H38+H40</f>
        <v>37861</v>
      </c>
      <c r="I35" s="186">
        <f t="shared" ref="I35:AU35" si="30">I36+I37+I38+I40</f>
        <v>37861</v>
      </c>
      <c r="J35" s="186">
        <f t="shared" si="30"/>
        <v>100</v>
      </c>
      <c r="K35" s="186">
        <f t="shared" si="30"/>
        <v>50689.958040000005</v>
      </c>
      <c r="L35" s="186">
        <f t="shared" si="30"/>
        <v>50689.958040000005</v>
      </c>
      <c r="M35" s="186">
        <f>L35*100/K35</f>
        <v>100</v>
      </c>
      <c r="N35" s="186">
        <f t="shared" si="30"/>
        <v>13221.485189999996</v>
      </c>
      <c r="O35" s="186">
        <f t="shared" si="30"/>
        <v>13221.485189999996</v>
      </c>
      <c r="P35" s="186">
        <f t="shared" si="30"/>
        <v>100</v>
      </c>
      <c r="Q35" s="186">
        <f t="shared" si="30"/>
        <v>11716.124740000001</v>
      </c>
      <c r="R35" s="186">
        <f t="shared" si="30"/>
        <v>11716.124740000001</v>
      </c>
      <c r="S35" s="186">
        <f t="shared" si="30"/>
        <v>0</v>
      </c>
      <c r="T35" s="186">
        <f t="shared" si="30"/>
        <v>35099.89011</v>
      </c>
      <c r="U35" s="186">
        <f t="shared" si="30"/>
        <v>35099.89011</v>
      </c>
      <c r="V35" s="186">
        <f t="shared" si="30"/>
        <v>0</v>
      </c>
      <c r="W35" s="186">
        <f t="shared" si="30"/>
        <v>5978.3050999999996</v>
      </c>
      <c r="X35" s="186">
        <f t="shared" si="30"/>
        <v>5978.3050999999996</v>
      </c>
      <c r="Y35" s="186">
        <f t="shared" si="30"/>
        <v>0</v>
      </c>
      <c r="Z35" s="186">
        <f t="shared" si="30"/>
        <v>23550.802380000005</v>
      </c>
      <c r="AA35" s="186">
        <f t="shared" si="30"/>
        <v>23550.802380000005</v>
      </c>
      <c r="AB35" s="186">
        <f t="shared" si="30"/>
        <v>0</v>
      </c>
      <c r="AC35" s="186">
        <f t="shared" si="30"/>
        <v>21935.632829999995</v>
      </c>
      <c r="AD35" s="186">
        <f t="shared" si="30"/>
        <v>21935.632829999995</v>
      </c>
      <c r="AE35" s="186">
        <f t="shared" si="30"/>
        <v>0</v>
      </c>
      <c r="AF35" s="186">
        <f t="shared" si="30"/>
        <v>21653.832889999998</v>
      </c>
      <c r="AG35" s="186">
        <f t="shared" si="30"/>
        <v>21653.832889999998</v>
      </c>
      <c r="AH35" s="186">
        <f t="shared" si="30"/>
        <v>0</v>
      </c>
      <c r="AI35" s="186">
        <f t="shared" si="30"/>
        <v>63836.376580000004</v>
      </c>
      <c r="AJ35" s="186">
        <f t="shared" si="30"/>
        <v>0</v>
      </c>
      <c r="AK35" s="186">
        <f t="shared" si="30"/>
        <v>0</v>
      </c>
      <c r="AL35" s="186">
        <f t="shared" si="30"/>
        <v>0</v>
      </c>
      <c r="AM35" s="186">
        <f t="shared" si="30"/>
        <v>0</v>
      </c>
      <c r="AN35" s="186">
        <f t="shared" si="30"/>
        <v>27021.753729999997</v>
      </c>
      <c r="AO35" s="186">
        <f t="shared" si="30"/>
        <v>0</v>
      </c>
      <c r="AP35" s="186">
        <f t="shared" si="30"/>
        <v>0</v>
      </c>
      <c r="AQ35" s="186">
        <f t="shared" si="30"/>
        <v>0</v>
      </c>
      <c r="AR35" s="186">
        <f t="shared" si="30"/>
        <v>0</v>
      </c>
      <c r="AS35" s="186">
        <f t="shared" si="30"/>
        <v>31876.191189999998</v>
      </c>
      <c r="AT35" s="186">
        <f t="shared" si="30"/>
        <v>0</v>
      </c>
      <c r="AU35" s="186">
        <f t="shared" si="30"/>
        <v>0</v>
      </c>
      <c r="AV35" s="351"/>
    </row>
    <row r="36" spans="1:48">
      <c r="A36" s="364"/>
      <c r="B36" s="365"/>
      <c r="C36" s="366"/>
      <c r="D36" s="188" t="s">
        <v>37</v>
      </c>
      <c r="E36" s="186">
        <f t="shared" si="29"/>
        <v>2248.6626999999999</v>
      </c>
      <c r="F36" s="186">
        <f t="shared" si="29"/>
        <v>0</v>
      </c>
      <c r="G36" s="186">
        <f t="shared" ref="G36" si="31">F36/E36</f>
        <v>0</v>
      </c>
      <c r="H36" s="184">
        <f>H11-H17</f>
        <v>0</v>
      </c>
      <c r="I36" s="184">
        <f t="shared" ref="I36:AU36" si="32">I11-I17</f>
        <v>0</v>
      </c>
      <c r="J36" s="184">
        <f t="shared" si="32"/>
        <v>0</v>
      </c>
      <c r="K36" s="184">
        <f t="shared" si="32"/>
        <v>0</v>
      </c>
      <c r="L36" s="184">
        <f t="shared" si="32"/>
        <v>0</v>
      </c>
      <c r="M36" s="184">
        <f t="shared" si="32"/>
        <v>0</v>
      </c>
      <c r="N36" s="184">
        <f t="shared" si="32"/>
        <v>0</v>
      </c>
      <c r="O36" s="184">
        <f t="shared" si="32"/>
        <v>0</v>
      </c>
      <c r="P36" s="184">
        <f t="shared" si="32"/>
        <v>0</v>
      </c>
      <c r="Q36" s="184">
        <f t="shared" si="32"/>
        <v>0</v>
      </c>
      <c r="R36" s="184">
        <f t="shared" si="32"/>
        <v>0</v>
      </c>
      <c r="S36" s="184">
        <f t="shared" si="32"/>
        <v>0</v>
      </c>
      <c r="T36" s="184">
        <f t="shared" si="32"/>
        <v>0</v>
      </c>
      <c r="U36" s="184">
        <f t="shared" si="32"/>
        <v>0</v>
      </c>
      <c r="V36" s="184">
        <f t="shared" si="32"/>
        <v>0</v>
      </c>
      <c r="W36" s="184">
        <f t="shared" si="32"/>
        <v>0</v>
      </c>
      <c r="X36" s="184">
        <f t="shared" si="32"/>
        <v>0</v>
      </c>
      <c r="Y36" s="184">
        <f t="shared" si="32"/>
        <v>0</v>
      </c>
      <c r="Z36" s="184">
        <f t="shared" si="32"/>
        <v>0</v>
      </c>
      <c r="AA36" s="184">
        <f t="shared" si="32"/>
        <v>0</v>
      </c>
      <c r="AB36" s="184">
        <f t="shared" si="32"/>
        <v>0</v>
      </c>
      <c r="AC36" s="184">
        <f t="shared" si="32"/>
        <v>0</v>
      </c>
      <c r="AD36" s="184">
        <f t="shared" si="32"/>
        <v>0</v>
      </c>
      <c r="AE36" s="184">
        <f t="shared" si="32"/>
        <v>0</v>
      </c>
      <c r="AF36" s="184">
        <f t="shared" si="32"/>
        <v>0</v>
      </c>
      <c r="AG36" s="184">
        <f t="shared" si="32"/>
        <v>0</v>
      </c>
      <c r="AH36" s="184">
        <f t="shared" si="32"/>
        <v>0</v>
      </c>
      <c r="AI36" s="184">
        <f t="shared" si="32"/>
        <v>2248.6626999999999</v>
      </c>
      <c r="AJ36" s="184">
        <f t="shared" si="32"/>
        <v>0</v>
      </c>
      <c r="AK36" s="184">
        <f t="shared" si="32"/>
        <v>0</v>
      </c>
      <c r="AL36" s="184">
        <f t="shared" si="32"/>
        <v>0</v>
      </c>
      <c r="AM36" s="184">
        <f t="shared" si="32"/>
        <v>0</v>
      </c>
      <c r="AN36" s="184">
        <f t="shared" si="32"/>
        <v>0</v>
      </c>
      <c r="AO36" s="184">
        <f t="shared" si="32"/>
        <v>0</v>
      </c>
      <c r="AP36" s="184">
        <f t="shared" si="32"/>
        <v>0</v>
      </c>
      <c r="AQ36" s="184">
        <f t="shared" si="32"/>
        <v>0</v>
      </c>
      <c r="AR36" s="184">
        <f t="shared" si="32"/>
        <v>0</v>
      </c>
      <c r="AS36" s="184">
        <f t="shared" si="32"/>
        <v>0</v>
      </c>
      <c r="AT36" s="184">
        <f t="shared" si="32"/>
        <v>0</v>
      </c>
      <c r="AU36" s="184">
        <f t="shared" si="32"/>
        <v>0</v>
      </c>
      <c r="AV36" s="351"/>
    </row>
    <row r="37" spans="1:48" ht="31.2" customHeight="1">
      <c r="A37" s="364"/>
      <c r="B37" s="365"/>
      <c r="C37" s="366"/>
      <c r="D37" s="188" t="s">
        <v>2</v>
      </c>
      <c r="E37" s="186">
        <f t="shared" si="29"/>
        <v>66167.194300000003</v>
      </c>
      <c r="F37" s="186">
        <f t="shared" si="29"/>
        <v>33533.414430000004</v>
      </c>
      <c r="G37" s="186">
        <f t="shared" ref="G37:G41" si="33">F37/E37*100</f>
        <v>50.679819183446931</v>
      </c>
      <c r="H37" s="184">
        <f t="shared" ref="H37:AU37" si="34">H12-H18</f>
        <v>0</v>
      </c>
      <c r="I37" s="184">
        <f t="shared" si="34"/>
        <v>0</v>
      </c>
      <c r="J37" s="184">
        <f t="shared" si="34"/>
        <v>0</v>
      </c>
      <c r="K37" s="184">
        <f t="shared" si="34"/>
        <v>6761.47804</v>
      </c>
      <c r="L37" s="184">
        <f t="shared" si="34"/>
        <v>6761.47804</v>
      </c>
      <c r="M37" s="184">
        <f t="shared" si="34"/>
        <v>100</v>
      </c>
      <c r="N37" s="184">
        <f t="shared" si="34"/>
        <v>8187.67425</v>
      </c>
      <c r="O37" s="184">
        <f t="shared" si="34"/>
        <v>8187.67425</v>
      </c>
      <c r="P37" s="184">
        <f t="shared" si="34"/>
        <v>100</v>
      </c>
      <c r="Q37" s="184">
        <f t="shared" si="34"/>
        <v>4455.8775900000001</v>
      </c>
      <c r="R37" s="184">
        <f t="shared" si="34"/>
        <v>4455.8775900000001</v>
      </c>
      <c r="S37" s="184">
        <f t="shared" si="34"/>
        <v>0</v>
      </c>
      <c r="T37" s="184">
        <f t="shared" si="34"/>
        <v>4211.5719300000001</v>
      </c>
      <c r="U37" s="184">
        <f t="shared" si="34"/>
        <v>4211.5719300000001</v>
      </c>
      <c r="V37" s="184">
        <f t="shared" si="34"/>
        <v>0</v>
      </c>
      <c r="W37" s="184">
        <f t="shared" si="34"/>
        <v>3590.3176100000001</v>
      </c>
      <c r="X37" s="184">
        <f t="shared" si="34"/>
        <v>3590.3176100000001</v>
      </c>
      <c r="Y37" s="184">
        <f t="shared" si="34"/>
        <v>0</v>
      </c>
      <c r="Z37" s="184">
        <f t="shared" si="34"/>
        <v>2413.3949600000001</v>
      </c>
      <c r="AA37" s="184">
        <f t="shared" si="34"/>
        <v>2413.3949600000001</v>
      </c>
      <c r="AB37" s="184">
        <f t="shared" si="34"/>
        <v>0</v>
      </c>
      <c r="AC37" s="184">
        <f t="shared" si="34"/>
        <v>1541.31981</v>
      </c>
      <c r="AD37" s="184">
        <f t="shared" si="34"/>
        <v>1541.31981</v>
      </c>
      <c r="AE37" s="184">
        <f t="shared" si="34"/>
        <v>0</v>
      </c>
      <c r="AF37" s="184">
        <f t="shared" si="34"/>
        <v>2371.78024</v>
      </c>
      <c r="AG37" s="184">
        <f t="shared" si="34"/>
        <v>2371.78024</v>
      </c>
      <c r="AH37" s="184">
        <f t="shared" si="34"/>
        <v>0</v>
      </c>
      <c r="AI37" s="184">
        <f t="shared" si="34"/>
        <v>17906.194000000003</v>
      </c>
      <c r="AJ37" s="184">
        <f t="shared" si="34"/>
        <v>0</v>
      </c>
      <c r="AK37" s="184">
        <f t="shared" si="34"/>
        <v>0</v>
      </c>
      <c r="AL37" s="184">
        <f t="shared" si="34"/>
        <v>0</v>
      </c>
      <c r="AM37" s="184">
        <f t="shared" si="34"/>
        <v>0</v>
      </c>
      <c r="AN37" s="184">
        <f t="shared" si="34"/>
        <v>6016</v>
      </c>
      <c r="AO37" s="184">
        <f t="shared" si="34"/>
        <v>0</v>
      </c>
      <c r="AP37" s="184">
        <f t="shared" si="34"/>
        <v>0</v>
      </c>
      <c r="AQ37" s="184">
        <f t="shared" si="34"/>
        <v>0</v>
      </c>
      <c r="AR37" s="184">
        <f t="shared" si="34"/>
        <v>0</v>
      </c>
      <c r="AS37" s="184">
        <f t="shared" si="34"/>
        <v>8711.5858700000008</v>
      </c>
      <c r="AT37" s="184">
        <f t="shared" si="34"/>
        <v>0</v>
      </c>
      <c r="AU37" s="184">
        <f t="shared" si="34"/>
        <v>0</v>
      </c>
      <c r="AV37" s="351"/>
    </row>
    <row r="38" spans="1:48">
      <c r="A38" s="364"/>
      <c r="B38" s="365"/>
      <c r="C38" s="366"/>
      <c r="D38" s="188" t="s">
        <v>43</v>
      </c>
      <c r="E38" s="186">
        <f t="shared" si="29"/>
        <v>269474.99578</v>
      </c>
      <c r="F38" s="186">
        <f t="shared" si="29"/>
        <v>185041.00834</v>
      </c>
      <c r="G38" s="186">
        <f t="shared" si="33"/>
        <v>68.667227474814723</v>
      </c>
      <c r="H38" s="184">
        <f>H13-H19</f>
        <v>37861</v>
      </c>
      <c r="I38" s="184">
        <f t="shared" ref="I38:AU38" si="35">I13-I19</f>
        <v>37861</v>
      </c>
      <c r="J38" s="184">
        <f t="shared" si="35"/>
        <v>100</v>
      </c>
      <c r="K38" s="184">
        <f t="shared" si="35"/>
        <v>43928.480000000003</v>
      </c>
      <c r="L38" s="184">
        <f t="shared" si="35"/>
        <v>43928.480000000003</v>
      </c>
      <c r="M38" s="184">
        <f t="shared" si="35"/>
        <v>99.999999999999986</v>
      </c>
      <c r="N38" s="184">
        <f t="shared" si="35"/>
        <v>5033.8109399999958</v>
      </c>
      <c r="O38" s="184">
        <f t="shared" si="35"/>
        <v>5033.8109399999958</v>
      </c>
      <c r="P38" s="184">
        <f t="shared" si="35"/>
        <v>0</v>
      </c>
      <c r="Q38" s="184">
        <f t="shared" si="35"/>
        <v>7260.2471500000011</v>
      </c>
      <c r="R38" s="184">
        <f t="shared" si="35"/>
        <v>7260.2471500000011</v>
      </c>
      <c r="S38" s="184">
        <f t="shared" si="35"/>
        <v>0</v>
      </c>
      <c r="T38" s="184">
        <f t="shared" si="35"/>
        <v>30888.318180000002</v>
      </c>
      <c r="U38" s="184">
        <f t="shared" si="35"/>
        <v>30888.318180000002</v>
      </c>
      <c r="V38" s="184">
        <f t="shared" si="35"/>
        <v>0</v>
      </c>
      <c r="W38" s="184">
        <f t="shared" si="35"/>
        <v>2387.98749</v>
      </c>
      <c r="X38" s="184">
        <f t="shared" si="35"/>
        <v>2387.98749</v>
      </c>
      <c r="Y38" s="184">
        <f t="shared" si="35"/>
        <v>0</v>
      </c>
      <c r="Z38" s="184">
        <f t="shared" si="35"/>
        <v>21137.407420000003</v>
      </c>
      <c r="AA38" s="184">
        <f t="shared" si="35"/>
        <v>21137.407420000003</v>
      </c>
      <c r="AB38" s="184">
        <f t="shared" si="35"/>
        <v>0</v>
      </c>
      <c r="AC38" s="184">
        <f t="shared" si="35"/>
        <v>19031.049709999996</v>
      </c>
      <c r="AD38" s="184">
        <f t="shared" si="35"/>
        <v>19031.049709999996</v>
      </c>
      <c r="AE38" s="184">
        <f t="shared" si="35"/>
        <v>0</v>
      </c>
      <c r="AF38" s="184">
        <f t="shared" si="35"/>
        <v>17512.707449999998</v>
      </c>
      <c r="AG38" s="184">
        <f t="shared" si="35"/>
        <v>17512.707449999998</v>
      </c>
      <c r="AH38" s="184">
        <f t="shared" si="35"/>
        <v>0</v>
      </c>
      <c r="AI38" s="184">
        <f t="shared" si="35"/>
        <v>40263.628389999998</v>
      </c>
      <c r="AJ38" s="184">
        <f t="shared" si="35"/>
        <v>0</v>
      </c>
      <c r="AK38" s="184">
        <f t="shared" si="35"/>
        <v>0</v>
      </c>
      <c r="AL38" s="184">
        <f t="shared" si="35"/>
        <v>0</v>
      </c>
      <c r="AM38" s="184">
        <f t="shared" si="35"/>
        <v>0</v>
      </c>
      <c r="AN38" s="184">
        <f t="shared" si="35"/>
        <v>21005.753729999997</v>
      </c>
      <c r="AO38" s="184">
        <f t="shared" si="35"/>
        <v>0</v>
      </c>
      <c r="AP38" s="184">
        <f t="shared" si="35"/>
        <v>0</v>
      </c>
      <c r="AQ38" s="184">
        <f t="shared" si="35"/>
        <v>0</v>
      </c>
      <c r="AR38" s="184">
        <f t="shared" si="35"/>
        <v>0</v>
      </c>
      <c r="AS38" s="184">
        <f t="shared" si="35"/>
        <v>23164.605319999995</v>
      </c>
      <c r="AT38" s="184">
        <f t="shared" si="35"/>
        <v>0</v>
      </c>
      <c r="AU38" s="184">
        <f t="shared" si="35"/>
        <v>0</v>
      </c>
      <c r="AV38" s="351"/>
    </row>
    <row r="39" spans="1:48" s="116" customFormat="1" ht="37.200000000000003" customHeight="1">
      <c r="A39" s="364"/>
      <c r="B39" s="365"/>
      <c r="C39" s="366"/>
      <c r="D39" s="189" t="s">
        <v>273</v>
      </c>
      <c r="E39" s="186">
        <f t="shared" si="29"/>
        <v>0</v>
      </c>
      <c r="F39" s="186">
        <f t="shared" si="29"/>
        <v>0</v>
      </c>
      <c r="G39" s="186" t="e">
        <f t="shared" si="33"/>
        <v>#DIV/0!</v>
      </c>
      <c r="H39" s="184">
        <f t="shared" ref="H39:AU39" si="36">H14-H20</f>
        <v>0</v>
      </c>
      <c r="I39" s="184">
        <f t="shared" si="36"/>
        <v>0</v>
      </c>
      <c r="J39" s="184">
        <f t="shared" si="36"/>
        <v>0</v>
      </c>
      <c r="K39" s="184">
        <f t="shared" si="36"/>
        <v>0</v>
      </c>
      <c r="L39" s="184">
        <f t="shared" si="36"/>
        <v>0</v>
      </c>
      <c r="M39" s="184">
        <f t="shared" si="36"/>
        <v>0</v>
      </c>
      <c r="N39" s="184">
        <f t="shared" si="36"/>
        <v>0</v>
      </c>
      <c r="O39" s="184">
        <f t="shared" si="36"/>
        <v>0</v>
      </c>
      <c r="P39" s="184">
        <f t="shared" si="36"/>
        <v>0</v>
      </c>
      <c r="Q39" s="184">
        <f t="shared" si="36"/>
        <v>0</v>
      </c>
      <c r="R39" s="184">
        <f t="shared" si="36"/>
        <v>0</v>
      </c>
      <c r="S39" s="184">
        <f t="shared" si="36"/>
        <v>0</v>
      </c>
      <c r="T39" s="184">
        <f t="shared" si="36"/>
        <v>0</v>
      </c>
      <c r="U39" s="184">
        <f t="shared" si="36"/>
        <v>0</v>
      </c>
      <c r="V39" s="184">
        <f t="shared" si="36"/>
        <v>0</v>
      </c>
      <c r="W39" s="184">
        <f t="shared" si="36"/>
        <v>0</v>
      </c>
      <c r="X39" s="184">
        <f t="shared" si="36"/>
        <v>0</v>
      </c>
      <c r="Y39" s="184">
        <f t="shared" si="36"/>
        <v>0</v>
      </c>
      <c r="Z39" s="184">
        <f t="shared" si="36"/>
        <v>0</v>
      </c>
      <c r="AA39" s="184">
        <f t="shared" si="36"/>
        <v>0</v>
      </c>
      <c r="AB39" s="184">
        <f t="shared" si="36"/>
        <v>0</v>
      </c>
      <c r="AC39" s="184">
        <f t="shared" si="36"/>
        <v>0</v>
      </c>
      <c r="AD39" s="184">
        <f t="shared" si="36"/>
        <v>0</v>
      </c>
      <c r="AE39" s="184">
        <f t="shared" si="36"/>
        <v>0</v>
      </c>
      <c r="AF39" s="184">
        <f t="shared" si="36"/>
        <v>0</v>
      </c>
      <c r="AG39" s="184">
        <f t="shared" si="36"/>
        <v>0</v>
      </c>
      <c r="AH39" s="184">
        <f t="shared" si="36"/>
        <v>0</v>
      </c>
      <c r="AI39" s="184">
        <f t="shared" si="36"/>
        <v>0</v>
      </c>
      <c r="AJ39" s="184">
        <f t="shared" si="36"/>
        <v>0</v>
      </c>
      <c r="AK39" s="184">
        <f t="shared" si="36"/>
        <v>0</v>
      </c>
      <c r="AL39" s="184">
        <f t="shared" si="36"/>
        <v>0</v>
      </c>
      <c r="AM39" s="184">
        <f t="shared" si="36"/>
        <v>0</v>
      </c>
      <c r="AN39" s="184">
        <f t="shared" si="36"/>
        <v>0</v>
      </c>
      <c r="AO39" s="184">
        <f t="shared" si="36"/>
        <v>0</v>
      </c>
      <c r="AP39" s="184">
        <f t="shared" si="36"/>
        <v>0</v>
      </c>
      <c r="AQ39" s="184">
        <f t="shared" si="36"/>
        <v>0</v>
      </c>
      <c r="AR39" s="184">
        <f t="shared" si="36"/>
        <v>0</v>
      </c>
      <c r="AS39" s="184">
        <f t="shared" si="36"/>
        <v>0</v>
      </c>
      <c r="AT39" s="184">
        <f t="shared" si="36"/>
        <v>0</v>
      </c>
      <c r="AU39" s="184">
        <f t="shared" si="36"/>
        <v>0</v>
      </c>
      <c r="AV39" s="351"/>
    </row>
    <row r="40" spans="1:48" ht="37.200000000000003" customHeight="1">
      <c r="A40" s="367"/>
      <c r="B40" s="368"/>
      <c r="C40" s="369"/>
      <c r="D40" s="209" t="s">
        <v>441</v>
      </c>
      <c r="E40" s="186">
        <f t="shared" si="29"/>
        <v>6550.5</v>
      </c>
      <c r="F40" s="186">
        <f t="shared" si="29"/>
        <v>3132.60851</v>
      </c>
      <c r="G40" s="186">
        <f t="shared" si="33"/>
        <v>47.822433554690477</v>
      </c>
      <c r="H40" s="184">
        <f t="shared" ref="H40:AU40" si="37">H15-H21</f>
        <v>0</v>
      </c>
      <c r="I40" s="184">
        <f t="shared" si="37"/>
        <v>0</v>
      </c>
      <c r="J40" s="184">
        <f t="shared" si="37"/>
        <v>0</v>
      </c>
      <c r="K40" s="184">
        <f t="shared" si="37"/>
        <v>0</v>
      </c>
      <c r="L40" s="184">
        <f t="shared" si="37"/>
        <v>0</v>
      </c>
      <c r="M40" s="184">
        <f t="shared" si="37"/>
        <v>0</v>
      </c>
      <c r="N40" s="184">
        <f t="shared" si="37"/>
        <v>0</v>
      </c>
      <c r="O40" s="184">
        <f t="shared" si="37"/>
        <v>0</v>
      </c>
      <c r="P40" s="184">
        <f t="shared" si="37"/>
        <v>0</v>
      </c>
      <c r="Q40" s="184">
        <f t="shared" si="37"/>
        <v>0</v>
      </c>
      <c r="R40" s="184">
        <f t="shared" si="37"/>
        <v>0</v>
      </c>
      <c r="S40" s="184">
        <f t="shared" si="37"/>
        <v>0</v>
      </c>
      <c r="T40" s="184">
        <f t="shared" si="37"/>
        <v>0</v>
      </c>
      <c r="U40" s="184">
        <f t="shared" si="37"/>
        <v>0</v>
      </c>
      <c r="V40" s="184">
        <f t="shared" si="37"/>
        <v>0</v>
      </c>
      <c r="W40" s="184">
        <f t="shared" si="37"/>
        <v>0</v>
      </c>
      <c r="X40" s="184">
        <f t="shared" si="37"/>
        <v>0</v>
      </c>
      <c r="Y40" s="184">
        <f t="shared" si="37"/>
        <v>0</v>
      </c>
      <c r="Z40" s="184">
        <f t="shared" si="37"/>
        <v>0</v>
      </c>
      <c r="AA40" s="184">
        <f t="shared" si="37"/>
        <v>0</v>
      </c>
      <c r="AB40" s="184">
        <f t="shared" si="37"/>
        <v>0</v>
      </c>
      <c r="AC40" s="184">
        <f t="shared" si="37"/>
        <v>1363.26331</v>
      </c>
      <c r="AD40" s="184">
        <f t="shared" si="37"/>
        <v>1363.26331</v>
      </c>
      <c r="AE40" s="184">
        <f t="shared" si="37"/>
        <v>0</v>
      </c>
      <c r="AF40" s="184">
        <f t="shared" si="37"/>
        <v>1769.3452</v>
      </c>
      <c r="AG40" s="184">
        <f t="shared" si="37"/>
        <v>1769.3452</v>
      </c>
      <c r="AH40" s="184">
        <f t="shared" si="37"/>
        <v>0</v>
      </c>
      <c r="AI40" s="184">
        <f t="shared" si="37"/>
        <v>3417.8914899999995</v>
      </c>
      <c r="AJ40" s="184">
        <f t="shared" si="37"/>
        <v>0</v>
      </c>
      <c r="AK40" s="184">
        <f t="shared" si="37"/>
        <v>0</v>
      </c>
      <c r="AL40" s="184">
        <f t="shared" si="37"/>
        <v>0</v>
      </c>
      <c r="AM40" s="184">
        <f t="shared" si="37"/>
        <v>0</v>
      </c>
      <c r="AN40" s="184">
        <f t="shared" si="37"/>
        <v>0</v>
      </c>
      <c r="AO40" s="184">
        <f t="shared" si="37"/>
        <v>0</v>
      </c>
      <c r="AP40" s="184">
        <f t="shared" si="37"/>
        <v>0</v>
      </c>
      <c r="AQ40" s="184">
        <f t="shared" si="37"/>
        <v>0</v>
      </c>
      <c r="AR40" s="184">
        <f t="shared" si="37"/>
        <v>0</v>
      </c>
      <c r="AS40" s="184">
        <f t="shared" si="37"/>
        <v>0</v>
      </c>
      <c r="AT40" s="184">
        <f t="shared" si="37"/>
        <v>0</v>
      </c>
      <c r="AU40" s="184">
        <f t="shared" si="37"/>
        <v>0</v>
      </c>
      <c r="AV40" s="206"/>
    </row>
    <row r="41" spans="1:48" ht="37.200000000000003" customHeight="1">
      <c r="A41" s="361" t="s">
        <v>285</v>
      </c>
      <c r="B41" s="362"/>
      <c r="C41" s="363"/>
      <c r="D41" s="194" t="s">
        <v>41</v>
      </c>
      <c r="E41" s="186">
        <f t="shared" ref="E41:F45" si="38">E515</f>
        <v>55073.7</v>
      </c>
      <c r="F41" s="186">
        <f t="shared" si="38"/>
        <v>31338.210429999999</v>
      </c>
      <c r="G41" s="186">
        <f t="shared" si="33"/>
        <v>56.902315315658839</v>
      </c>
      <c r="H41" s="186" t="s">
        <v>286</v>
      </c>
      <c r="I41" s="186" t="s">
        <v>286</v>
      </c>
      <c r="J41" s="186" t="s">
        <v>286</v>
      </c>
      <c r="K41" s="186" t="s">
        <v>286</v>
      </c>
      <c r="L41" s="186" t="s">
        <v>286</v>
      </c>
      <c r="M41" s="186" t="s">
        <v>286</v>
      </c>
      <c r="N41" s="186" t="s">
        <v>286</v>
      </c>
      <c r="O41" s="186" t="s">
        <v>286</v>
      </c>
      <c r="P41" s="186" t="s">
        <v>286</v>
      </c>
      <c r="Q41" s="186" t="s">
        <v>286</v>
      </c>
      <c r="R41" s="186" t="s">
        <v>286</v>
      </c>
      <c r="S41" s="186" t="s">
        <v>286</v>
      </c>
      <c r="T41" s="186" t="s">
        <v>286</v>
      </c>
      <c r="U41" s="186" t="s">
        <v>286</v>
      </c>
      <c r="V41" s="186" t="s">
        <v>286</v>
      </c>
      <c r="W41" s="186" t="s">
        <v>286</v>
      </c>
      <c r="X41" s="186" t="s">
        <v>286</v>
      </c>
      <c r="Y41" s="186" t="s">
        <v>286</v>
      </c>
      <c r="Z41" s="186" t="s">
        <v>286</v>
      </c>
      <c r="AA41" s="186" t="s">
        <v>286</v>
      </c>
      <c r="AB41" s="186" t="s">
        <v>286</v>
      </c>
      <c r="AC41" s="186" t="s">
        <v>286</v>
      </c>
      <c r="AD41" s="186" t="s">
        <v>286</v>
      </c>
      <c r="AE41" s="186" t="s">
        <v>286</v>
      </c>
      <c r="AF41" s="186" t="s">
        <v>286</v>
      </c>
      <c r="AG41" s="186" t="s">
        <v>286</v>
      </c>
      <c r="AH41" s="186" t="s">
        <v>286</v>
      </c>
      <c r="AI41" s="186" t="s">
        <v>286</v>
      </c>
      <c r="AJ41" s="186" t="s">
        <v>286</v>
      </c>
      <c r="AK41" s="186" t="s">
        <v>286</v>
      </c>
      <c r="AL41" s="186" t="s">
        <v>286</v>
      </c>
      <c r="AM41" s="186" t="s">
        <v>286</v>
      </c>
      <c r="AN41" s="186" t="s">
        <v>286</v>
      </c>
      <c r="AO41" s="186" t="s">
        <v>286</v>
      </c>
      <c r="AP41" s="186" t="s">
        <v>286</v>
      </c>
      <c r="AQ41" s="186" t="s">
        <v>286</v>
      </c>
      <c r="AR41" s="186" t="s">
        <v>286</v>
      </c>
      <c r="AS41" s="186" t="s">
        <v>286</v>
      </c>
      <c r="AT41" s="186" t="s">
        <v>286</v>
      </c>
      <c r="AU41" s="186" t="s">
        <v>286</v>
      </c>
      <c r="AV41" s="202"/>
    </row>
    <row r="42" spans="1:48" ht="37.200000000000003" customHeight="1">
      <c r="A42" s="364"/>
      <c r="B42" s="365"/>
      <c r="C42" s="366"/>
      <c r="D42" s="188" t="s">
        <v>37</v>
      </c>
      <c r="E42" s="186">
        <f t="shared" si="38"/>
        <v>0</v>
      </c>
      <c r="F42" s="186">
        <f t="shared" si="38"/>
        <v>0</v>
      </c>
      <c r="G42" s="186" t="s">
        <v>286</v>
      </c>
      <c r="H42" s="186" t="s">
        <v>286</v>
      </c>
      <c r="I42" s="186" t="s">
        <v>286</v>
      </c>
      <c r="J42" s="186" t="s">
        <v>286</v>
      </c>
      <c r="K42" s="186" t="s">
        <v>286</v>
      </c>
      <c r="L42" s="186" t="s">
        <v>286</v>
      </c>
      <c r="M42" s="186" t="s">
        <v>286</v>
      </c>
      <c r="N42" s="186" t="s">
        <v>286</v>
      </c>
      <c r="O42" s="186" t="s">
        <v>286</v>
      </c>
      <c r="P42" s="186" t="s">
        <v>286</v>
      </c>
      <c r="Q42" s="186" t="s">
        <v>286</v>
      </c>
      <c r="R42" s="186" t="s">
        <v>286</v>
      </c>
      <c r="S42" s="186" t="s">
        <v>286</v>
      </c>
      <c r="T42" s="186" t="s">
        <v>286</v>
      </c>
      <c r="U42" s="186" t="s">
        <v>286</v>
      </c>
      <c r="V42" s="186" t="s">
        <v>286</v>
      </c>
      <c r="W42" s="186" t="s">
        <v>286</v>
      </c>
      <c r="X42" s="186" t="s">
        <v>286</v>
      </c>
      <c r="Y42" s="186" t="s">
        <v>286</v>
      </c>
      <c r="Z42" s="186" t="s">
        <v>286</v>
      </c>
      <c r="AA42" s="186" t="s">
        <v>286</v>
      </c>
      <c r="AB42" s="186" t="s">
        <v>286</v>
      </c>
      <c r="AC42" s="186" t="s">
        <v>286</v>
      </c>
      <c r="AD42" s="186" t="s">
        <v>286</v>
      </c>
      <c r="AE42" s="186" t="s">
        <v>286</v>
      </c>
      <c r="AF42" s="186" t="s">
        <v>286</v>
      </c>
      <c r="AG42" s="186" t="s">
        <v>286</v>
      </c>
      <c r="AH42" s="186" t="s">
        <v>286</v>
      </c>
      <c r="AI42" s="186" t="s">
        <v>286</v>
      </c>
      <c r="AJ42" s="186" t="s">
        <v>286</v>
      </c>
      <c r="AK42" s="186" t="s">
        <v>286</v>
      </c>
      <c r="AL42" s="186" t="s">
        <v>286</v>
      </c>
      <c r="AM42" s="186" t="s">
        <v>286</v>
      </c>
      <c r="AN42" s="186" t="s">
        <v>286</v>
      </c>
      <c r="AO42" s="186" t="s">
        <v>286</v>
      </c>
      <c r="AP42" s="186" t="s">
        <v>286</v>
      </c>
      <c r="AQ42" s="186" t="s">
        <v>286</v>
      </c>
      <c r="AR42" s="186" t="s">
        <v>286</v>
      </c>
      <c r="AS42" s="186" t="s">
        <v>286</v>
      </c>
      <c r="AT42" s="186" t="s">
        <v>286</v>
      </c>
      <c r="AU42" s="186" t="s">
        <v>286</v>
      </c>
      <c r="AV42" s="202"/>
    </row>
    <row r="43" spans="1:48" ht="37.200000000000003" customHeight="1">
      <c r="A43" s="364"/>
      <c r="B43" s="365"/>
      <c r="C43" s="366"/>
      <c r="D43" s="188" t="s">
        <v>2</v>
      </c>
      <c r="E43" s="186">
        <f t="shared" si="38"/>
        <v>0</v>
      </c>
      <c r="F43" s="186">
        <f t="shared" si="38"/>
        <v>0</v>
      </c>
      <c r="G43" s="186" t="s">
        <v>286</v>
      </c>
      <c r="H43" s="186" t="s">
        <v>286</v>
      </c>
      <c r="I43" s="186" t="s">
        <v>286</v>
      </c>
      <c r="J43" s="186" t="s">
        <v>286</v>
      </c>
      <c r="K43" s="186" t="s">
        <v>286</v>
      </c>
      <c r="L43" s="186" t="s">
        <v>286</v>
      </c>
      <c r="M43" s="186" t="s">
        <v>286</v>
      </c>
      <c r="N43" s="186" t="s">
        <v>286</v>
      </c>
      <c r="O43" s="186" t="s">
        <v>286</v>
      </c>
      <c r="P43" s="186" t="s">
        <v>286</v>
      </c>
      <c r="Q43" s="186" t="s">
        <v>286</v>
      </c>
      <c r="R43" s="186" t="s">
        <v>286</v>
      </c>
      <c r="S43" s="186" t="s">
        <v>286</v>
      </c>
      <c r="T43" s="186" t="s">
        <v>286</v>
      </c>
      <c r="U43" s="186" t="s">
        <v>286</v>
      </c>
      <c r="V43" s="186" t="s">
        <v>286</v>
      </c>
      <c r="W43" s="186" t="s">
        <v>286</v>
      </c>
      <c r="X43" s="186" t="s">
        <v>286</v>
      </c>
      <c r="Y43" s="186" t="s">
        <v>286</v>
      </c>
      <c r="Z43" s="186" t="s">
        <v>286</v>
      </c>
      <c r="AA43" s="186" t="s">
        <v>286</v>
      </c>
      <c r="AB43" s="186" t="s">
        <v>286</v>
      </c>
      <c r="AC43" s="186" t="s">
        <v>286</v>
      </c>
      <c r="AD43" s="186" t="s">
        <v>286</v>
      </c>
      <c r="AE43" s="186" t="s">
        <v>286</v>
      </c>
      <c r="AF43" s="186" t="s">
        <v>286</v>
      </c>
      <c r="AG43" s="186" t="s">
        <v>286</v>
      </c>
      <c r="AH43" s="186" t="s">
        <v>286</v>
      </c>
      <c r="AI43" s="186" t="s">
        <v>286</v>
      </c>
      <c r="AJ43" s="186" t="s">
        <v>286</v>
      </c>
      <c r="AK43" s="186" t="s">
        <v>286</v>
      </c>
      <c r="AL43" s="186" t="s">
        <v>286</v>
      </c>
      <c r="AM43" s="186" t="s">
        <v>286</v>
      </c>
      <c r="AN43" s="186" t="s">
        <v>286</v>
      </c>
      <c r="AO43" s="186" t="s">
        <v>286</v>
      </c>
      <c r="AP43" s="186" t="s">
        <v>286</v>
      </c>
      <c r="AQ43" s="186" t="s">
        <v>286</v>
      </c>
      <c r="AR43" s="186" t="s">
        <v>286</v>
      </c>
      <c r="AS43" s="186" t="s">
        <v>286</v>
      </c>
      <c r="AT43" s="186" t="s">
        <v>286</v>
      </c>
      <c r="AU43" s="186" t="s">
        <v>286</v>
      </c>
      <c r="AV43" s="202"/>
    </row>
    <row r="44" spans="1:48" ht="37.200000000000003" customHeight="1">
      <c r="A44" s="364"/>
      <c r="B44" s="365"/>
      <c r="C44" s="366"/>
      <c r="D44" s="188" t="s">
        <v>43</v>
      </c>
      <c r="E44" s="186">
        <f t="shared" si="38"/>
        <v>55073.7</v>
      </c>
      <c r="F44" s="186">
        <f t="shared" si="38"/>
        <v>31338.210429999999</v>
      </c>
      <c r="G44" s="186">
        <f>F44/E44*100</f>
        <v>56.902315315658839</v>
      </c>
      <c r="H44" s="186" t="s">
        <v>286</v>
      </c>
      <c r="I44" s="186" t="s">
        <v>286</v>
      </c>
      <c r="J44" s="186" t="s">
        <v>286</v>
      </c>
      <c r="K44" s="186" t="s">
        <v>286</v>
      </c>
      <c r="L44" s="186" t="s">
        <v>286</v>
      </c>
      <c r="M44" s="186" t="s">
        <v>286</v>
      </c>
      <c r="N44" s="186" t="s">
        <v>286</v>
      </c>
      <c r="O44" s="186" t="s">
        <v>286</v>
      </c>
      <c r="P44" s="186" t="s">
        <v>286</v>
      </c>
      <c r="Q44" s="186" t="s">
        <v>286</v>
      </c>
      <c r="R44" s="186" t="s">
        <v>286</v>
      </c>
      <c r="S44" s="186" t="s">
        <v>286</v>
      </c>
      <c r="T44" s="186" t="s">
        <v>286</v>
      </c>
      <c r="U44" s="186" t="s">
        <v>286</v>
      </c>
      <c r="V44" s="186" t="s">
        <v>286</v>
      </c>
      <c r="W44" s="186" t="s">
        <v>286</v>
      </c>
      <c r="X44" s="186" t="s">
        <v>286</v>
      </c>
      <c r="Y44" s="186" t="s">
        <v>286</v>
      </c>
      <c r="Z44" s="186" t="s">
        <v>286</v>
      </c>
      <c r="AA44" s="186" t="s">
        <v>286</v>
      </c>
      <c r="AB44" s="186" t="s">
        <v>286</v>
      </c>
      <c r="AC44" s="186" t="s">
        <v>286</v>
      </c>
      <c r="AD44" s="186" t="s">
        <v>286</v>
      </c>
      <c r="AE44" s="186" t="s">
        <v>286</v>
      </c>
      <c r="AF44" s="186" t="s">
        <v>286</v>
      </c>
      <c r="AG44" s="186" t="s">
        <v>286</v>
      </c>
      <c r="AH44" s="186" t="s">
        <v>286</v>
      </c>
      <c r="AI44" s="186" t="s">
        <v>286</v>
      </c>
      <c r="AJ44" s="186" t="s">
        <v>286</v>
      </c>
      <c r="AK44" s="186" t="s">
        <v>286</v>
      </c>
      <c r="AL44" s="186" t="s">
        <v>286</v>
      </c>
      <c r="AM44" s="186" t="s">
        <v>286</v>
      </c>
      <c r="AN44" s="186" t="s">
        <v>286</v>
      </c>
      <c r="AO44" s="186" t="s">
        <v>286</v>
      </c>
      <c r="AP44" s="186" t="s">
        <v>286</v>
      </c>
      <c r="AQ44" s="186" t="s">
        <v>286</v>
      </c>
      <c r="AR44" s="186" t="s">
        <v>286</v>
      </c>
      <c r="AS44" s="186" t="s">
        <v>286</v>
      </c>
      <c r="AT44" s="186" t="s">
        <v>286</v>
      </c>
      <c r="AU44" s="186" t="s">
        <v>286</v>
      </c>
      <c r="AV44" s="202"/>
    </row>
    <row r="45" spans="1:48" ht="37.200000000000003" customHeight="1">
      <c r="A45" s="364"/>
      <c r="B45" s="365"/>
      <c r="C45" s="366"/>
      <c r="D45" s="189" t="s">
        <v>273</v>
      </c>
      <c r="E45" s="186">
        <f t="shared" si="38"/>
        <v>0</v>
      </c>
      <c r="F45" s="186">
        <f t="shared" si="38"/>
        <v>0</v>
      </c>
      <c r="G45" s="186" t="s">
        <v>286</v>
      </c>
      <c r="H45" s="186" t="s">
        <v>286</v>
      </c>
      <c r="I45" s="186" t="s">
        <v>286</v>
      </c>
      <c r="J45" s="186" t="s">
        <v>286</v>
      </c>
      <c r="K45" s="186" t="s">
        <v>286</v>
      </c>
      <c r="L45" s="186" t="s">
        <v>286</v>
      </c>
      <c r="M45" s="186" t="s">
        <v>286</v>
      </c>
      <c r="N45" s="186" t="s">
        <v>286</v>
      </c>
      <c r="O45" s="186" t="s">
        <v>286</v>
      </c>
      <c r="P45" s="186" t="s">
        <v>286</v>
      </c>
      <c r="Q45" s="186" t="s">
        <v>286</v>
      </c>
      <c r="R45" s="186" t="s">
        <v>286</v>
      </c>
      <c r="S45" s="186" t="s">
        <v>286</v>
      </c>
      <c r="T45" s="186" t="s">
        <v>286</v>
      </c>
      <c r="U45" s="186" t="s">
        <v>286</v>
      </c>
      <c r="V45" s="186" t="s">
        <v>286</v>
      </c>
      <c r="W45" s="186" t="s">
        <v>286</v>
      </c>
      <c r="X45" s="186" t="s">
        <v>286</v>
      </c>
      <c r="Y45" s="186" t="s">
        <v>286</v>
      </c>
      <c r="Z45" s="186" t="s">
        <v>286</v>
      </c>
      <c r="AA45" s="186" t="s">
        <v>286</v>
      </c>
      <c r="AB45" s="186" t="s">
        <v>286</v>
      </c>
      <c r="AC45" s="186" t="s">
        <v>286</v>
      </c>
      <c r="AD45" s="186" t="s">
        <v>286</v>
      </c>
      <c r="AE45" s="186" t="s">
        <v>286</v>
      </c>
      <c r="AF45" s="186" t="s">
        <v>286</v>
      </c>
      <c r="AG45" s="186" t="s">
        <v>286</v>
      </c>
      <c r="AH45" s="186" t="s">
        <v>286</v>
      </c>
      <c r="AI45" s="186" t="s">
        <v>286</v>
      </c>
      <c r="AJ45" s="186" t="s">
        <v>286</v>
      </c>
      <c r="AK45" s="186" t="s">
        <v>286</v>
      </c>
      <c r="AL45" s="186" t="s">
        <v>286</v>
      </c>
      <c r="AM45" s="186" t="s">
        <v>286</v>
      </c>
      <c r="AN45" s="186" t="s">
        <v>286</v>
      </c>
      <c r="AO45" s="186" t="s">
        <v>286</v>
      </c>
      <c r="AP45" s="186" t="s">
        <v>286</v>
      </c>
      <c r="AQ45" s="186" t="s">
        <v>286</v>
      </c>
      <c r="AR45" s="186" t="s">
        <v>286</v>
      </c>
      <c r="AS45" s="186" t="s">
        <v>286</v>
      </c>
      <c r="AT45" s="186" t="s">
        <v>286</v>
      </c>
      <c r="AU45" s="186" t="s">
        <v>286</v>
      </c>
      <c r="AV45" s="202"/>
    </row>
    <row r="46" spans="1:48" s="113" customFormat="1">
      <c r="A46" s="353" t="s">
        <v>277</v>
      </c>
      <c r="B46" s="353"/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53"/>
      <c r="R46" s="353"/>
      <c r="S46" s="353"/>
      <c r="T46" s="353"/>
      <c r="U46" s="353"/>
      <c r="V46" s="353"/>
      <c r="W46" s="353"/>
      <c r="X46" s="353"/>
      <c r="Y46" s="353"/>
      <c r="Z46" s="353"/>
      <c r="AA46" s="353"/>
      <c r="AB46" s="353"/>
      <c r="AC46" s="353"/>
      <c r="AD46" s="353"/>
      <c r="AE46" s="353"/>
      <c r="AF46" s="353"/>
      <c r="AG46" s="353"/>
      <c r="AH46" s="353"/>
      <c r="AI46" s="353"/>
      <c r="AJ46" s="353"/>
      <c r="AK46" s="353"/>
      <c r="AL46" s="353"/>
      <c r="AM46" s="353"/>
      <c r="AN46" s="353"/>
      <c r="AO46" s="353"/>
      <c r="AP46" s="353"/>
      <c r="AQ46" s="353"/>
      <c r="AR46" s="353"/>
      <c r="AS46" s="353"/>
      <c r="AT46" s="353"/>
      <c r="AU46" s="353"/>
      <c r="AV46" s="353"/>
    </row>
    <row r="47" spans="1:48" ht="18.75" customHeight="1">
      <c r="A47" s="298" t="s">
        <v>1</v>
      </c>
      <c r="B47" s="299" t="s">
        <v>303</v>
      </c>
      <c r="C47" s="299" t="s">
        <v>476</v>
      </c>
      <c r="D47" s="192" t="s">
        <v>41</v>
      </c>
      <c r="E47" s="186">
        <f>E162</f>
        <v>100782.75212999998</v>
      </c>
      <c r="F47" s="186">
        <f>F162</f>
        <v>69794.548649999997</v>
      </c>
      <c r="G47" s="186">
        <f t="shared" ref="G47:G110" si="39">F47/E47*100</f>
        <v>69.252473439077946</v>
      </c>
      <c r="H47" s="186">
        <f t="shared" ref="H47:AU47" si="40">H162</f>
        <v>0</v>
      </c>
      <c r="I47" s="186">
        <f t="shared" si="40"/>
        <v>0</v>
      </c>
      <c r="J47" s="186">
        <f t="shared" si="40"/>
        <v>0</v>
      </c>
      <c r="K47" s="186">
        <f t="shared" si="40"/>
        <v>3879.96</v>
      </c>
      <c r="L47" s="186">
        <f t="shared" si="40"/>
        <v>3879.96</v>
      </c>
      <c r="M47" s="186">
        <f>L47*100/K47</f>
        <v>100</v>
      </c>
      <c r="N47" s="186">
        <f t="shared" si="40"/>
        <v>58413.1008</v>
      </c>
      <c r="O47" s="186">
        <f t="shared" si="40"/>
        <v>58413.1008</v>
      </c>
      <c r="P47" s="186">
        <f>O47*100/N47</f>
        <v>100</v>
      </c>
      <c r="Q47" s="186">
        <f t="shared" si="40"/>
        <v>1951.8986399999999</v>
      </c>
      <c r="R47" s="186">
        <f t="shared" si="40"/>
        <v>1951.8986399999999</v>
      </c>
      <c r="S47" s="186">
        <f t="shared" si="40"/>
        <v>0</v>
      </c>
      <c r="T47" s="186">
        <f t="shared" si="40"/>
        <v>1588.5942400000001</v>
      </c>
      <c r="U47" s="186">
        <f t="shared" si="40"/>
        <v>1588.5942400000001</v>
      </c>
      <c r="V47" s="186">
        <f t="shared" si="40"/>
        <v>0</v>
      </c>
      <c r="W47" s="186">
        <f t="shared" si="40"/>
        <v>0</v>
      </c>
      <c r="X47" s="186">
        <f t="shared" si="40"/>
        <v>0</v>
      </c>
      <c r="Y47" s="186">
        <f t="shared" si="40"/>
        <v>0</v>
      </c>
      <c r="Z47" s="186">
        <f t="shared" si="40"/>
        <v>3952.5202100000001</v>
      </c>
      <c r="AA47" s="186">
        <f t="shared" si="40"/>
        <v>3952.5202100000001</v>
      </c>
      <c r="AB47" s="186">
        <f t="shared" si="40"/>
        <v>0</v>
      </c>
      <c r="AC47" s="186">
        <f t="shared" si="40"/>
        <v>8.4747599999999998</v>
      </c>
      <c r="AD47" s="186">
        <f t="shared" si="40"/>
        <v>8.4747599999999998</v>
      </c>
      <c r="AE47" s="186">
        <f t="shared" si="40"/>
        <v>0</v>
      </c>
      <c r="AF47" s="186">
        <f t="shared" si="40"/>
        <v>0</v>
      </c>
      <c r="AG47" s="186">
        <f t="shared" si="40"/>
        <v>0</v>
      </c>
      <c r="AH47" s="186">
        <f t="shared" si="40"/>
        <v>0</v>
      </c>
      <c r="AI47" s="186">
        <f t="shared" si="40"/>
        <v>1730.3235800000002</v>
      </c>
      <c r="AJ47" s="186">
        <f t="shared" si="40"/>
        <v>0</v>
      </c>
      <c r="AK47" s="186">
        <f t="shared" si="40"/>
        <v>0</v>
      </c>
      <c r="AL47" s="186">
        <f t="shared" si="40"/>
        <v>0</v>
      </c>
      <c r="AM47" s="186">
        <f t="shared" si="40"/>
        <v>0</v>
      </c>
      <c r="AN47" s="186">
        <f t="shared" si="40"/>
        <v>10854.57512</v>
      </c>
      <c r="AO47" s="186">
        <f t="shared" si="40"/>
        <v>0</v>
      </c>
      <c r="AP47" s="186">
        <f t="shared" si="40"/>
        <v>0</v>
      </c>
      <c r="AQ47" s="186">
        <f t="shared" si="40"/>
        <v>0</v>
      </c>
      <c r="AR47" s="186">
        <f t="shared" si="40"/>
        <v>0</v>
      </c>
      <c r="AS47" s="186">
        <f t="shared" si="40"/>
        <v>18403.304779999999</v>
      </c>
      <c r="AT47" s="186">
        <f t="shared" si="40"/>
        <v>0</v>
      </c>
      <c r="AU47" s="186">
        <f t="shared" si="40"/>
        <v>0</v>
      </c>
      <c r="AV47" s="300"/>
    </row>
    <row r="48" spans="1:48">
      <c r="A48" s="298"/>
      <c r="B48" s="299"/>
      <c r="C48" s="299"/>
      <c r="D48" s="185" t="s">
        <v>37</v>
      </c>
      <c r="E48" s="186">
        <f t="shared" ref="E48:F48" si="41">E163</f>
        <v>0</v>
      </c>
      <c r="F48" s="186">
        <f t="shared" si="41"/>
        <v>0</v>
      </c>
      <c r="G48" s="186" t="e">
        <f t="shared" si="39"/>
        <v>#DIV/0!</v>
      </c>
      <c r="H48" s="186">
        <f>H163</f>
        <v>0</v>
      </c>
      <c r="I48" s="186">
        <f t="shared" ref="I48:AU48" si="42">I163</f>
        <v>0</v>
      </c>
      <c r="J48" s="186">
        <f t="shared" si="42"/>
        <v>0</v>
      </c>
      <c r="K48" s="186">
        <f t="shared" si="42"/>
        <v>0</v>
      </c>
      <c r="L48" s="186">
        <f t="shared" si="42"/>
        <v>0</v>
      </c>
      <c r="M48" s="186">
        <f t="shared" si="42"/>
        <v>0</v>
      </c>
      <c r="N48" s="186">
        <f t="shared" si="42"/>
        <v>0</v>
      </c>
      <c r="O48" s="186">
        <f t="shared" si="42"/>
        <v>0</v>
      </c>
      <c r="P48" s="186">
        <f t="shared" si="42"/>
        <v>0</v>
      </c>
      <c r="Q48" s="186">
        <f t="shared" si="42"/>
        <v>0</v>
      </c>
      <c r="R48" s="186">
        <f t="shared" si="42"/>
        <v>0</v>
      </c>
      <c r="S48" s="186">
        <f t="shared" si="42"/>
        <v>0</v>
      </c>
      <c r="T48" s="186">
        <f t="shared" si="42"/>
        <v>0</v>
      </c>
      <c r="U48" s="186">
        <f t="shared" si="42"/>
        <v>0</v>
      </c>
      <c r="V48" s="186">
        <f t="shared" si="42"/>
        <v>0</v>
      </c>
      <c r="W48" s="186">
        <f t="shared" si="42"/>
        <v>0</v>
      </c>
      <c r="X48" s="186">
        <f t="shared" si="42"/>
        <v>0</v>
      </c>
      <c r="Y48" s="186">
        <f t="shared" si="42"/>
        <v>0</v>
      </c>
      <c r="Z48" s="186">
        <f t="shared" si="42"/>
        <v>0</v>
      </c>
      <c r="AA48" s="186">
        <f t="shared" si="42"/>
        <v>0</v>
      </c>
      <c r="AB48" s="186">
        <f t="shared" si="42"/>
        <v>0</v>
      </c>
      <c r="AC48" s="186">
        <f t="shared" si="42"/>
        <v>0</v>
      </c>
      <c r="AD48" s="186">
        <f t="shared" si="42"/>
        <v>0</v>
      </c>
      <c r="AE48" s="186">
        <f t="shared" si="42"/>
        <v>0</v>
      </c>
      <c r="AF48" s="186">
        <f t="shared" si="42"/>
        <v>0</v>
      </c>
      <c r="AG48" s="186">
        <f t="shared" si="42"/>
        <v>0</v>
      </c>
      <c r="AH48" s="186">
        <f t="shared" si="42"/>
        <v>0</v>
      </c>
      <c r="AI48" s="186">
        <f t="shared" si="42"/>
        <v>0</v>
      </c>
      <c r="AJ48" s="186">
        <f t="shared" si="42"/>
        <v>0</v>
      </c>
      <c r="AK48" s="186">
        <f t="shared" si="42"/>
        <v>0</v>
      </c>
      <c r="AL48" s="186">
        <f t="shared" si="42"/>
        <v>0</v>
      </c>
      <c r="AM48" s="186">
        <f t="shared" si="42"/>
        <v>0</v>
      </c>
      <c r="AN48" s="186">
        <f t="shared" si="42"/>
        <v>0</v>
      </c>
      <c r="AO48" s="186">
        <f t="shared" si="42"/>
        <v>0</v>
      </c>
      <c r="AP48" s="186">
        <f t="shared" si="42"/>
        <v>0</v>
      </c>
      <c r="AQ48" s="186">
        <f t="shared" si="42"/>
        <v>0</v>
      </c>
      <c r="AR48" s="186">
        <f t="shared" si="42"/>
        <v>0</v>
      </c>
      <c r="AS48" s="186">
        <f t="shared" si="42"/>
        <v>0</v>
      </c>
      <c r="AT48" s="186">
        <f t="shared" si="42"/>
        <v>0</v>
      </c>
      <c r="AU48" s="186">
        <f t="shared" si="42"/>
        <v>0</v>
      </c>
      <c r="AV48" s="300"/>
    </row>
    <row r="49" spans="1:48" ht="46.5" customHeight="1">
      <c r="A49" s="298"/>
      <c r="B49" s="299"/>
      <c r="C49" s="299"/>
      <c r="D49" s="185" t="s">
        <v>2</v>
      </c>
      <c r="E49" s="186">
        <f t="shared" ref="E49:F49" si="43">E164</f>
        <v>0</v>
      </c>
      <c r="F49" s="186">
        <f t="shared" si="43"/>
        <v>0</v>
      </c>
      <c r="G49" s="186" t="e">
        <f t="shared" si="39"/>
        <v>#DIV/0!</v>
      </c>
      <c r="H49" s="186">
        <f t="shared" ref="H49:AU49" si="44">H164</f>
        <v>0</v>
      </c>
      <c r="I49" s="186">
        <f t="shared" si="44"/>
        <v>0</v>
      </c>
      <c r="J49" s="186">
        <f t="shared" si="44"/>
        <v>0</v>
      </c>
      <c r="K49" s="186">
        <f t="shared" si="44"/>
        <v>0</v>
      </c>
      <c r="L49" s="186">
        <f t="shared" si="44"/>
        <v>0</v>
      </c>
      <c r="M49" s="186">
        <f t="shared" si="44"/>
        <v>0</v>
      </c>
      <c r="N49" s="186">
        <f t="shared" si="44"/>
        <v>0</v>
      </c>
      <c r="O49" s="186">
        <f t="shared" si="44"/>
        <v>0</v>
      </c>
      <c r="P49" s="186">
        <f t="shared" si="44"/>
        <v>0</v>
      </c>
      <c r="Q49" s="186">
        <f t="shared" si="44"/>
        <v>0</v>
      </c>
      <c r="R49" s="186">
        <f t="shared" si="44"/>
        <v>0</v>
      </c>
      <c r="S49" s="186">
        <f t="shared" si="44"/>
        <v>0</v>
      </c>
      <c r="T49" s="186">
        <f t="shared" si="44"/>
        <v>0</v>
      </c>
      <c r="U49" s="186">
        <f t="shared" si="44"/>
        <v>0</v>
      </c>
      <c r="V49" s="186">
        <f t="shared" si="44"/>
        <v>0</v>
      </c>
      <c r="W49" s="186">
        <f t="shared" si="44"/>
        <v>0</v>
      </c>
      <c r="X49" s="186">
        <f t="shared" si="44"/>
        <v>0</v>
      </c>
      <c r="Y49" s="186">
        <f t="shared" si="44"/>
        <v>0</v>
      </c>
      <c r="Z49" s="186">
        <f t="shared" si="44"/>
        <v>0</v>
      </c>
      <c r="AA49" s="186">
        <f t="shared" si="44"/>
        <v>0</v>
      </c>
      <c r="AB49" s="186">
        <f t="shared" si="44"/>
        <v>0</v>
      </c>
      <c r="AC49" s="186">
        <f t="shared" si="44"/>
        <v>0</v>
      </c>
      <c r="AD49" s="186">
        <f t="shared" si="44"/>
        <v>0</v>
      </c>
      <c r="AE49" s="186">
        <f t="shared" si="44"/>
        <v>0</v>
      </c>
      <c r="AF49" s="186">
        <f t="shared" si="44"/>
        <v>0</v>
      </c>
      <c r="AG49" s="186">
        <f t="shared" si="44"/>
        <v>0</v>
      </c>
      <c r="AH49" s="186">
        <f t="shared" si="44"/>
        <v>0</v>
      </c>
      <c r="AI49" s="186">
        <f t="shared" si="44"/>
        <v>0</v>
      </c>
      <c r="AJ49" s="186">
        <f t="shared" si="44"/>
        <v>0</v>
      </c>
      <c r="AK49" s="186">
        <f t="shared" si="44"/>
        <v>0</v>
      </c>
      <c r="AL49" s="186">
        <f t="shared" si="44"/>
        <v>0</v>
      </c>
      <c r="AM49" s="186">
        <f t="shared" si="44"/>
        <v>0</v>
      </c>
      <c r="AN49" s="186">
        <f t="shared" si="44"/>
        <v>0</v>
      </c>
      <c r="AO49" s="186">
        <f t="shared" si="44"/>
        <v>0</v>
      </c>
      <c r="AP49" s="186">
        <f t="shared" si="44"/>
        <v>0</v>
      </c>
      <c r="AQ49" s="186">
        <f t="shared" si="44"/>
        <v>0</v>
      </c>
      <c r="AR49" s="186">
        <f t="shared" si="44"/>
        <v>0</v>
      </c>
      <c r="AS49" s="186">
        <f t="shared" si="44"/>
        <v>0</v>
      </c>
      <c r="AT49" s="186">
        <f t="shared" si="44"/>
        <v>0</v>
      </c>
      <c r="AU49" s="186">
        <f t="shared" si="44"/>
        <v>0</v>
      </c>
      <c r="AV49" s="300"/>
    </row>
    <row r="50" spans="1:48" ht="27" customHeight="1">
      <c r="A50" s="298"/>
      <c r="B50" s="299"/>
      <c r="C50" s="299"/>
      <c r="D50" s="185" t="s">
        <v>43</v>
      </c>
      <c r="E50" s="186">
        <f t="shared" ref="E50:F50" si="45">E165</f>
        <v>100782.75212999998</v>
      </c>
      <c r="F50" s="186">
        <f t="shared" si="45"/>
        <v>69794.548649999997</v>
      </c>
      <c r="G50" s="186">
        <f t="shared" si="39"/>
        <v>69.252473439077946</v>
      </c>
      <c r="H50" s="186">
        <f t="shared" ref="H50:AU50" si="46">H165</f>
        <v>0</v>
      </c>
      <c r="I50" s="186">
        <f t="shared" si="46"/>
        <v>0</v>
      </c>
      <c r="J50" s="186">
        <f t="shared" si="46"/>
        <v>0</v>
      </c>
      <c r="K50" s="186">
        <f t="shared" si="46"/>
        <v>3879.96</v>
      </c>
      <c r="L50" s="186">
        <f t="shared" si="46"/>
        <v>3879.96</v>
      </c>
      <c r="M50" s="186">
        <f>L50*100/K50</f>
        <v>100</v>
      </c>
      <c r="N50" s="186">
        <f t="shared" si="46"/>
        <v>58413.1008</v>
      </c>
      <c r="O50" s="186">
        <f t="shared" si="46"/>
        <v>58413.1008</v>
      </c>
      <c r="P50" s="186">
        <f t="shared" ref="P50:P51" si="47">O50*100/N50</f>
        <v>100</v>
      </c>
      <c r="Q50" s="186">
        <f t="shared" si="46"/>
        <v>1951.8986399999999</v>
      </c>
      <c r="R50" s="186">
        <f t="shared" si="46"/>
        <v>1951.8986399999999</v>
      </c>
      <c r="S50" s="186">
        <f t="shared" si="46"/>
        <v>0</v>
      </c>
      <c r="T50" s="186">
        <f t="shared" si="46"/>
        <v>1588.5942400000001</v>
      </c>
      <c r="U50" s="186">
        <f t="shared" si="46"/>
        <v>1588.5942400000001</v>
      </c>
      <c r="V50" s="186">
        <f t="shared" si="46"/>
        <v>0</v>
      </c>
      <c r="W50" s="186">
        <f t="shared" si="46"/>
        <v>0</v>
      </c>
      <c r="X50" s="186">
        <f t="shared" si="46"/>
        <v>0</v>
      </c>
      <c r="Y50" s="186">
        <f t="shared" si="46"/>
        <v>0</v>
      </c>
      <c r="Z50" s="186">
        <f t="shared" si="46"/>
        <v>3952.5202100000001</v>
      </c>
      <c r="AA50" s="186">
        <f t="shared" si="46"/>
        <v>3952.5202100000001</v>
      </c>
      <c r="AB50" s="186">
        <f t="shared" si="46"/>
        <v>0</v>
      </c>
      <c r="AC50" s="186">
        <f t="shared" si="46"/>
        <v>8.4747599999999998</v>
      </c>
      <c r="AD50" s="186">
        <f t="shared" si="46"/>
        <v>8.4747599999999998</v>
      </c>
      <c r="AE50" s="186">
        <f t="shared" si="46"/>
        <v>0</v>
      </c>
      <c r="AF50" s="186">
        <f t="shared" si="46"/>
        <v>0</v>
      </c>
      <c r="AG50" s="186">
        <f t="shared" si="46"/>
        <v>0</v>
      </c>
      <c r="AH50" s="186">
        <f t="shared" si="46"/>
        <v>0</v>
      </c>
      <c r="AI50" s="186">
        <f t="shared" si="46"/>
        <v>1730.3235800000002</v>
      </c>
      <c r="AJ50" s="186">
        <f t="shared" si="46"/>
        <v>0</v>
      </c>
      <c r="AK50" s="186">
        <f t="shared" si="46"/>
        <v>0</v>
      </c>
      <c r="AL50" s="186">
        <f t="shared" si="46"/>
        <v>0</v>
      </c>
      <c r="AM50" s="186">
        <f t="shared" si="46"/>
        <v>0</v>
      </c>
      <c r="AN50" s="186">
        <f t="shared" si="46"/>
        <v>10854.57512</v>
      </c>
      <c r="AO50" s="186">
        <f t="shared" si="46"/>
        <v>0</v>
      </c>
      <c r="AP50" s="186">
        <f t="shared" si="46"/>
        <v>0</v>
      </c>
      <c r="AQ50" s="186">
        <f t="shared" si="46"/>
        <v>0</v>
      </c>
      <c r="AR50" s="186">
        <f t="shared" si="46"/>
        <v>0</v>
      </c>
      <c r="AS50" s="186">
        <f t="shared" si="46"/>
        <v>18403.304779999999</v>
      </c>
      <c r="AT50" s="186">
        <f t="shared" si="46"/>
        <v>0</v>
      </c>
      <c r="AU50" s="186">
        <f t="shared" si="46"/>
        <v>0</v>
      </c>
      <c r="AV50" s="300"/>
    </row>
    <row r="51" spans="1:48" s="116" customFormat="1" ht="36.6" customHeight="1">
      <c r="A51" s="298"/>
      <c r="B51" s="299"/>
      <c r="C51" s="299"/>
      <c r="D51" s="193" t="s">
        <v>273</v>
      </c>
      <c r="E51" s="186">
        <f t="shared" ref="E51:F51" si="48">E166</f>
        <v>65694.015400000004</v>
      </c>
      <c r="F51" s="186">
        <f t="shared" si="48"/>
        <v>64866.437279999998</v>
      </c>
      <c r="G51" s="186">
        <f t="shared" si="39"/>
        <v>98.740253408227503</v>
      </c>
      <c r="H51" s="186">
        <f t="shared" ref="H51:AU51" si="49">H166</f>
        <v>0</v>
      </c>
      <c r="I51" s="186">
        <f t="shared" si="49"/>
        <v>0</v>
      </c>
      <c r="J51" s="186">
        <f t="shared" si="49"/>
        <v>0</v>
      </c>
      <c r="K51" s="186">
        <f t="shared" si="49"/>
        <v>0</v>
      </c>
      <c r="L51" s="186">
        <f t="shared" si="49"/>
        <v>0</v>
      </c>
      <c r="M51" s="186">
        <f t="shared" si="49"/>
        <v>0</v>
      </c>
      <c r="N51" s="186">
        <f t="shared" si="49"/>
        <v>58413.1008</v>
      </c>
      <c r="O51" s="186">
        <f t="shared" si="49"/>
        <v>58413.1008</v>
      </c>
      <c r="P51" s="186">
        <f t="shared" si="47"/>
        <v>100</v>
      </c>
      <c r="Q51" s="186">
        <f t="shared" si="49"/>
        <v>1053.3364799999999</v>
      </c>
      <c r="R51" s="186">
        <f t="shared" si="49"/>
        <v>1053.3364799999999</v>
      </c>
      <c r="S51" s="186">
        <f t="shared" si="49"/>
        <v>0</v>
      </c>
      <c r="T51" s="186">
        <f t="shared" si="49"/>
        <v>2405.2564000000002</v>
      </c>
      <c r="U51" s="186">
        <f t="shared" si="49"/>
        <v>2405.2564000000002</v>
      </c>
      <c r="V51" s="186">
        <f t="shared" si="49"/>
        <v>0</v>
      </c>
      <c r="W51" s="186">
        <f t="shared" si="49"/>
        <v>0</v>
      </c>
      <c r="X51" s="186">
        <f t="shared" si="49"/>
        <v>0</v>
      </c>
      <c r="Y51" s="186">
        <f t="shared" si="49"/>
        <v>0</v>
      </c>
      <c r="Z51" s="186">
        <f t="shared" si="49"/>
        <v>2994.7435999999998</v>
      </c>
      <c r="AA51" s="186">
        <f t="shared" si="49"/>
        <v>2994.7435999999998</v>
      </c>
      <c r="AB51" s="186">
        <f t="shared" si="49"/>
        <v>0</v>
      </c>
      <c r="AC51" s="186">
        <f t="shared" si="49"/>
        <v>0</v>
      </c>
      <c r="AD51" s="186">
        <f t="shared" si="49"/>
        <v>0</v>
      </c>
      <c r="AE51" s="186">
        <f t="shared" si="49"/>
        <v>0</v>
      </c>
      <c r="AF51" s="186">
        <f t="shared" si="49"/>
        <v>0</v>
      </c>
      <c r="AG51" s="186">
        <f t="shared" si="49"/>
        <v>0</v>
      </c>
      <c r="AH51" s="186">
        <f t="shared" si="49"/>
        <v>0</v>
      </c>
      <c r="AI51" s="186">
        <f t="shared" si="49"/>
        <v>0</v>
      </c>
      <c r="AJ51" s="186">
        <f t="shared" si="49"/>
        <v>0</v>
      </c>
      <c r="AK51" s="186">
        <f t="shared" si="49"/>
        <v>0</v>
      </c>
      <c r="AL51" s="186">
        <f t="shared" si="49"/>
        <v>0</v>
      </c>
      <c r="AM51" s="186">
        <f t="shared" si="49"/>
        <v>0</v>
      </c>
      <c r="AN51" s="186">
        <f t="shared" si="49"/>
        <v>0</v>
      </c>
      <c r="AO51" s="186">
        <f t="shared" si="49"/>
        <v>0</v>
      </c>
      <c r="AP51" s="186">
        <f t="shared" si="49"/>
        <v>0</v>
      </c>
      <c r="AQ51" s="186">
        <f t="shared" si="49"/>
        <v>0</v>
      </c>
      <c r="AR51" s="186">
        <f t="shared" si="49"/>
        <v>0</v>
      </c>
      <c r="AS51" s="186">
        <f t="shared" si="49"/>
        <v>827.5781199999999</v>
      </c>
      <c r="AT51" s="186">
        <f t="shared" si="49"/>
        <v>0</v>
      </c>
      <c r="AU51" s="186">
        <f t="shared" si="49"/>
        <v>0</v>
      </c>
      <c r="AV51" s="300"/>
    </row>
    <row r="52" spans="1:48" ht="18.75" customHeight="1">
      <c r="A52" s="298" t="s">
        <v>267</v>
      </c>
      <c r="B52" s="299" t="s">
        <v>300</v>
      </c>
      <c r="C52" s="299" t="s">
        <v>476</v>
      </c>
      <c r="D52" s="192" t="s">
        <v>41</v>
      </c>
      <c r="E52" s="186">
        <f t="shared" ref="E52:E115" si="50">H52+K52+N52+Q52+T52+W52+Z52+AC52+AF52+AI52+AN52+AS52</f>
        <v>824.46007999999995</v>
      </c>
      <c r="F52" s="186">
        <f t="shared" ref="F52:F115" si="51">I52+L52+O52+R52+U52+X52+AA52+AD52+AG52+AJ52+AO52+AT52</f>
        <v>0</v>
      </c>
      <c r="G52" s="186">
        <f t="shared" si="39"/>
        <v>0</v>
      </c>
      <c r="H52" s="186">
        <f>SUM(H53:H55)</f>
        <v>0</v>
      </c>
      <c r="I52" s="186">
        <f t="shared" ref="I52:AU52" si="52">SUM(I53:I55)</f>
        <v>0</v>
      </c>
      <c r="J52" s="186">
        <f t="shared" si="52"/>
        <v>0</v>
      </c>
      <c r="K52" s="186">
        <f t="shared" si="52"/>
        <v>0</v>
      </c>
      <c r="L52" s="186">
        <f t="shared" si="52"/>
        <v>0</v>
      </c>
      <c r="M52" s="186">
        <f t="shared" si="52"/>
        <v>0</v>
      </c>
      <c r="N52" s="186">
        <f t="shared" si="52"/>
        <v>0</v>
      </c>
      <c r="O52" s="186">
        <f t="shared" si="52"/>
        <v>0</v>
      </c>
      <c r="P52" s="186">
        <f t="shared" si="52"/>
        <v>0</v>
      </c>
      <c r="Q52" s="186">
        <f t="shared" si="52"/>
        <v>0</v>
      </c>
      <c r="R52" s="186">
        <f t="shared" si="52"/>
        <v>0</v>
      </c>
      <c r="S52" s="186">
        <f t="shared" si="52"/>
        <v>0</v>
      </c>
      <c r="T52" s="186">
        <f t="shared" si="52"/>
        <v>0</v>
      </c>
      <c r="U52" s="186">
        <f t="shared" si="52"/>
        <v>0</v>
      </c>
      <c r="V52" s="186">
        <f t="shared" si="52"/>
        <v>0</v>
      </c>
      <c r="W52" s="186">
        <f t="shared" si="52"/>
        <v>0</v>
      </c>
      <c r="X52" s="186">
        <f t="shared" si="52"/>
        <v>0</v>
      </c>
      <c r="Y52" s="186">
        <f t="shared" si="52"/>
        <v>0</v>
      </c>
      <c r="Z52" s="186">
        <f t="shared" si="52"/>
        <v>0</v>
      </c>
      <c r="AA52" s="186">
        <f t="shared" si="52"/>
        <v>0</v>
      </c>
      <c r="AB52" s="186">
        <f t="shared" si="52"/>
        <v>0</v>
      </c>
      <c r="AC52" s="186">
        <f t="shared" si="52"/>
        <v>0</v>
      </c>
      <c r="AD52" s="186">
        <f t="shared" si="52"/>
        <v>0</v>
      </c>
      <c r="AE52" s="186">
        <f t="shared" si="52"/>
        <v>0</v>
      </c>
      <c r="AF52" s="186">
        <f t="shared" si="52"/>
        <v>0</v>
      </c>
      <c r="AG52" s="186">
        <f t="shared" si="52"/>
        <v>0</v>
      </c>
      <c r="AH52" s="186">
        <f t="shared" si="52"/>
        <v>0</v>
      </c>
      <c r="AI52" s="186">
        <f t="shared" si="52"/>
        <v>0</v>
      </c>
      <c r="AJ52" s="186">
        <f t="shared" si="52"/>
        <v>0</v>
      </c>
      <c r="AK52" s="186">
        <f t="shared" si="52"/>
        <v>0</v>
      </c>
      <c r="AL52" s="186">
        <f t="shared" si="52"/>
        <v>0</v>
      </c>
      <c r="AM52" s="186">
        <f t="shared" si="52"/>
        <v>0</v>
      </c>
      <c r="AN52" s="186">
        <f t="shared" si="52"/>
        <v>0</v>
      </c>
      <c r="AO52" s="186">
        <f t="shared" si="52"/>
        <v>0</v>
      </c>
      <c r="AP52" s="186">
        <f t="shared" si="52"/>
        <v>0</v>
      </c>
      <c r="AQ52" s="186">
        <f t="shared" si="52"/>
        <v>0</v>
      </c>
      <c r="AR52" s="186">
        <f t="shared" si="52"/>
        <v>0</v>
      </c>
      <c r="AS52" s="186">
        <f t="shared" si="52"/>
        <v>824.46007999999995</v>
      </c>
      <c r="AT52" s="186">
        <f t="shared" si="52"/>
        <v>0</v>
      </c>
      <c r="AU52" s="186">
        <f t="shared" si="52"/>
        <v>0</v>
      </c>
      <c r="AV52" s="300"/>
    </row>
    <row r="53" spans="1:48" ht="31.95" customHeight="1">
      <c r="A53" s="298"/>
      <c r="B53" s="299"/>
      <c r="C53" s="299"/>
      <c r="D53" s="185" t="s">
        <v>37</v>
      </c>
      <c r="E53" s="186">
        <f t="shared" si="50"/>
        <v>0</v>
      </c>
      <c r="F53" s="186">
        <f t="shared" si="51"/>
        <v>0</v>
      </c>
      <c r="G53" s="186" t="e">
        <f t="shared" si="39"/>
        <v>#DIV/0!</v>
      </c>
      <c r="H53" s="184"/>
      <c r="I53" s="184"/>
      <c r="J53" s="190"/>
      <c r="K53" s="184"/>
      <c r="L53" s="184"/>
      <c r="M53" s="190"/>
      <c r="N53" s="184"/>
      <c r="O53" s="184"/>
      <c r="P53" s="190"/>
      <c r="Q53" s="184"/>
      <c r="R53" s="184"/>
      <c r="S53" s="190"/>
      <c r="T53" s="184"/>
      <c r="U53" s="184"/>
      <c r="V53" s="190"/>
      <c r="W53" s="184"/>
      <c r="X53" s="184"/>
      <c r="Y53" s="190"/>
      <c r="Z53" s="184"/>
      <c r="AA53" s="184"/>
      <c r="AB53" s="190"/>
      <c r="AC53" s="184"/>
      <c r="AD53" s="184"/>
      <c r="AE53" s="190"/>
      <c r="AF53" s="184"/>
      <c r="AG53" s="184"/>
      <c r="AH53" s="190"/>
      <c r="AI53" s="184"/>
      <c r="AJ53" s="184"/>
      <c r="AK53" s="190"/>
      <c r="AL53" s="184"/>
      <c r="AM53" s="184"/>
      <c r="AN53" s="184"/>
      <c r="AO53" s="184"/>
      <c r="AP53" s="190"/>
      <c r="AQ53" s="190"/>
      <c r="AR53" s="190"/>
      <c r="AS53" s="184"/>
      <c r="AT53" s="184"/>
      <c r="AU53" s="190"/>
      <c r="AV53" s="300"/>
    </row>
    <row r="54" spans="1:48" ht="34.950000000000003" customHeight="1">
      <c r="A54" s="298"/>
      <c r="B54" s="299"/>
      <c r="C54" s="299"/>
      <c r="D54" s="185" t="s">
        <v>2</v>
      </c>
      <c r="E54" s="186">
        <f t="shared" si="50"/>
        <v>0</v>
      </c>
      <c r="F54" s="186">
        <f t="shared" si="51"/>
        <v>0</v>
      </c>
      <c r="G54" s="186" t="e">
        <f t="shared" si="39"/>
        <v>#DIV/0!</v>
      </c>
      <c r="H54" s="184"/>
      <c r="I54" s="184"/>
      <c r="J54" s="190"/>
      <c r="K54" s="184"/>
      <c r="L54" s="184"/>
      <c r="M54" s="190"/>
      <c r="N54" s="184"/>
      <c r="O54" s="184"/>
      <c r="P54" s="190"/>
      <c r="Q54" s="184"/>
      <c r="R54" s="184"/>
      <c r="S54" s="190"/>
      <c r="T54" s="184"/>
      <c r="U54" s="184"/>
      <c r="V54" s="190"/>
      <c r="W54" s="184"/>
      <c r="X54" s="184"/>
      <c r="Y54" s="190"/>
      <c r="Z54" s="184"/>
      <c r="AA54" s="184"/>
      <c r="AB54" s="190"/>
      <c r="AC54" s="184"/>
      <c r="AD54" s="184"/>
      <c r="AE54" s="190"/>
      <c r="AF54" s="184"/>
      <c r="AG54" s="184"/>
      <c r="AH54" s="190"/>
      <c r="AI54" s="184"/>
      <c r="AJ54" s="184"/>
      <c r="AK54" s="190"/>
      <c r="AL54" s="190"/>
      <c r="AM54" s="190"/>
      <c r="AN54" s="184"/>
      <c r="AO54" s="184"/>
      <c r="AP54" s="190"/>
      <c r="AQ54" s="190"/>
      <c r="AR54" s="190"/>
      <c r="AS54" s="184"/>
      <c r="AT54" s="184"/>
      <c r="AU54" s="190"/>
      <c r="AV54" s="300"/>
    </row>
    <row r="55" spans="1:48" ht="21.75" customHeight="1">
      <c r="A55" s="298"/>
      <c r="B55" s="299"/>
      <c r="C55" s="299"/>
      <c r="D55" s="185" t="s">
        <v>43</v>
      </c>
      <c r="E55" s="186">
        <f t="shared" si="50"/>
        <v>824.46007999999995</v>
      </c>
      <c r="F55" s="186">
        <f t="shared" si="51"/>
        <v>0</v>
      </c>
      <c r="G55" s="186">
        <f t="shared" si="39"/>
        <v>0</v>
      </c>
      <c r="H55" s="184"/>
      <c r="I55" s="184"/>
      <c r="J55" s="190"/>
      <c r="K55" s="184"/>
      <c r="L55" s="184"/>
      <c r="M55" s="190"/>
      <c r="N55" s="184"/>
      <c r="O55" s="184"/>
      <c r="P55" s="190"/>
      <c r="Q55" s="184"/>
      <c r="R55" s="184"/>
      <c r="S55" s="190"/>
      <c r="T55" s="184"/>
      <c r="U55" s="184"/>
      <c r="V55" s="190"/>
      <c r="W55" s="184"/>
      <c r="X55" s="184"/>
      <c r="Y55" s="190"/>
      <c r="Z55" s="184"/>
      <c r="AA55" s="184"/>
      <c r="AB55" s="190"/>
      <c r="AC55" s="184"/>
      <c r="AD55" s="184"/>
      <c r="AE55" s="190"/>
      <c r="AF55" s="184"/>
      <c r="AG55" s="184"/>
      <c r="AH55" s="190"/>
      <c r="AI55" s="184"/>
      <c r="AJ55" s="184"/>
      <c r="AK55" s="190"/>
      <c r="AL55" s="190"/>
      <c r="AM55" s="190"/>
      <c r="AN55" s="184"/>
      <c r="AO55" s="184"/>
      <c r="AP55" s="190"/>
      <c r="AQ55" s="190"/>
      <c r="AR55" s="190"/>
      <c r="AS55" s="191">
        <v>824.46007999999995</v>
      </c>
      <c r="AT55" s="184"/>
      <c r="AU55" s="190"/>
      <c r="AV55" s="300"/>
    </row>
    <row r="56" spans="1:48" ht="34.950000000000003" customHeight="1">
      <c r="A56" s="298"/>
      <c r="B56" s="299"/>
      <c r="C56" s="299"/>
      <c r="D56" s="193" t="s">
        <v>273</v>
      </c>
      <c r="E56" s="186">
        <f t="shared" si="50"/>
        <v>824.46007999999995</v>
      </c>
      <c r="F56" s="186">
        <f t="shared" si="51"/>
        <v>0</v>
      </c>
      <c r="G56" s="186">
        <f t="shared" si="39"/>
        <v>0</v>
      </c>
      <c r="H56" s="184"/>
      <c r="I56" s="184"/>
      <c r="J56" s="190"/>
      <c r="K56" s="184"/>
      <c r="L56" s="184"/>
      <c r="M56" s="190"/>
      <c r="N56" s="184"/>
      <c r="O56" s="184"/>
      <c r="P56" s="190"/>
      <c r="Q56" s="184"/>
      <c r="R56" s="184"/>
      <c r="S56" s="190"/>
      <c r="T56" s="184"/>
      <c r="U56" s="184"/>
      <c r="V56" s="190"/>
      <c r="W56" s="184"/>
      <c r="X56" s="184"/>
      <c r="Y56" s="190"/>
      <c r="Z56" s="184"/>
      <c r="AA56" s="184"/>
      <c r="AB56" s="190"/>
      <c r="AC56" s="184"/>
      <c r="AD56" s="184"/>
      <c r="AE56" s="190"/>
      <c r="AF56" s="184"/>
      <c r="AG56" s="184"/>
      <c r="AH56" s="190"/>
      <c r="AI56" s="184"/>
      <c r="AJ56" s="184"/>
      <c r="AK56" s="190"/>
      <c r="AL56" s="190"/>
      <c r="AM56" s="190"/>
      <c r="AN56" s="184"/>
      <c r="AO56" s="184"/>
      <c r="AP56" s="190"/>
      <c r="AQ56" s="190"/>
      <c r="AR56" s="190"/>
      <c r="AS56" s="191">
        <v>824.46007999999995</v>
      </c>
      <c r="AT56" s="184"/>
      <c r="AU56" s="190"/>
      <c r="AV56" s="300"/>
    </row>
    <row r="57" spans="1:48" s="116" customFormat="1" ht="22.2" customHeight="1">
      <c r="A57" s="298" t="s">
        <v>302</v>
      </c>
      <c r="B57" s="310" t="s">
        <v>301</v>
      </c>
      <c r="C57" s="299" t="s">
        <v>476</v>
      </c>
      <c r="D57" s="192" t="s">
        <v>41</v>
      </c>
      <c r="E57" s="186">
        <f t="shared" si="50"/>
        <v>82.499279999999999</v>
      </c>
      <c r="F57" s="186">
        <f t="shared" si="51"/>
        <v>81.900000000000006</v>
      </c>
      <c r="G57" s="186">
        <f t="shared" si="39"/>
        <v>99.27359366045377</v>
      </c>
      <c r="H57" s="186">
        <f>SUM(H58:H60)</f>
        <v>0</v>
      </c>
      <c r="I57" s="186">
        <f t="shared" ref="I57:AU57" si="53">SUM(I58:I60)</f>
        <v>0</v>
      </c>
      <c r="J57" s="186">
        <f t="shared" si="53"/>
        <v>0</v>
      </c>
      <c r="K57" s="186">
        <f t="shared" si="53"/>
        <v>0</v>
      </c>
      <c r="L57" s="186">
        <f t="shared" si="53"/>
        <v>0</v>
      </c>
      <c r="M57" s="186">
        <f t="shared" si="53"/>
        <v>0</v>
      </c>
      <c r="N57" s="186">
        <f t="shared" si="53"/>
        <v>0</v>
      </c>
      <c r="O57" s="186">
        <f t="shared" si="53"/>
        <v>0</v>
      </c>
      <c r="P57" s="186">
        <f t="shared" si="53"/>
        <v>0</v>
      </c>
      <c r="Q57" s="186">
        <f t="shared" si="53"/>
        <v>0</v>
      </c>
      <c r="R57" s="186">
        <f t="shared" si="53"/>
        <v>0</v>
      </c>
      <c r="S57" s="186">
        <f t="shared" si="53"/>
        <v>0</v>
      </c>
      <c r="T57" s="186">
        <f t="shared" si="53"/>
        <v>81.900000000000006</v>
      </c>
      <c r="U57" s="186">
        <f t="shared" si="53"/>
        <v>81.900000000000006</v>
      </c>
      <c r="V57" s="186">
        <f t="shared" si="53"/>
        <v>0</v>
      </c>
      <c r="W57" s="186">
        <f t="shared" si="53"/>
        <v>0</v>
      </c>
      <c r="X57" s="186">
        <f t="shared" si="53"/>
        <v>0</v>
      </c>
      <c r="Y57" s="186">
        <f t="shared" si="53"/>
        <v>0</v>
      </c>
      <c r="Z57" s="186">
        <f t="shared" si="53"/>
        <v>0</v>
      </c>
      <c r="AA57" s="186">
        <f t="shared" si="53"/>
        <v>0</v>
      </c>
      <c r="AB57" s="186">
        <f t="shared" si="53"/>
        <v>0</v>
      </c>
      <c r="AC57" s="186">
        <f t="shared" si="53"/>
        <v>0</v>
      </c>
      <c r="AD57" s="186">
        <f t="shared" si="53"/>
        <v>0</v>
      </c>
      <c r="AE57" s="186">
        <f t="shared" si="53"/>
        <v>0</v>
      </c>
      <c r="AF57" s="186">
        <f t="shared" si="53"/>
        <v>0</v>
      </c>
      <c r="AG57" s="186">
        <f t="shared" si="53"/>
        <v>0</v>
      </c>
      <c r="AH57" s="186">
        <f t="shared" si="53"/>
        <v>0</v>
      </c>
      <c r="AI57" s="186">
        <f t="shared" si="53"/>
        <v>0</v>
      </c>
      <c r="AJ57" s="186">
        <f t="shared" si="53"/>
        <v>0</v>
      </c>
      <c r="AK57" s="186">
        <f t="shared" si="53"/>
        <v>0</v>
      </c>
      <c r="AL57" s="186">
        <f t="shared" si="53"/>
        <v>0</v>
      </c>
      <c r="AM57" s="186">
        <f t="shared" si="53"/>
        <v>0</v>
      </c>
      <c r="AN57" s="186">
        <f t="shared" si="53"/>
        <v>0</v>
      </c>
      <c r="AO57" s="186">
        <f t="shared" si="53"/>
        <v>0</v>
      </c>
      <c r="AP57" s="186">
        <f t="shared" si="53"/>
        <v>0</v>
      </c>
      <c r="AQ57" s="186">
        <f t="shared" si="53"/>
        <v>0</v>
      </c>
      <c r="AR57" s="186">
        <f t="shared" si="53"/>
        <v>0</v>
      </c>
      <c r="AS57" s="186">
        <f t="shared" si="53"/>
        <v>0.59927999999999315</v>
      </c>
      <c r="AT57" s="186">
        <f t="shared" si="53"/>
        <v>0</v>
      </c>
      <c r="AU57" s="186">
        <f t="shared" si="53"/>
        <v>0</v>
      </c>
      <c r="AV57" s="300"/>
    </row>
    <row r="58" spans="1:48">
      <c r="A58" s="298"/>
      <c r="B58" s="310"/>
      <c r="C58" s="299"/>
      <c r="D58" s="185" t="s">
        <v>37</v>
      </c>
      <c r="E58" s="186">
        <f t="shared" si="50"/>
        <v>0</v>
      </c>
      <c r="F58" s="186">
        <f t="shared" si="51"/>
        <v>0</v>
      </c>
      <c r="G58" s="186" t="e">
        <f t="shared" si="39"/>
        <v>#DIV/0!</v>
      </c>
      <c r="H58" s="184"/>
      <c r="I58" s="184"/>
      <c r="J58" s="190"/>
      <c r="K58" s="184"/>
      <c r="L58" s="184"/>
      <c r="M58" s="190"/>
      <c r="N58" s="184"/>
      <c r="O58" s="184"/>
      <c r="P58" s="190"/>
      <c r="Q58" s="184"/>
      <c r="R58" s="184"/>
      <c r="S58" s="190"/>
      <c r="T58" s="184"/>
      <c r="U58" s="184"/>
      <c r="V58" s="190"/>
      <c r="W58" s="184"/>
      <c r="X58" s="184"/>
      <c r="Y58" s="190"/>
      <c r="Z58" s="184"/>
      <c r="AA58" s="184"/>
      <c r="AB58" s="190"/>
      <c r="AC58" s="184"/>
      <c r="AD58" s="184"/>
      <c r="AE58" s="190"/>
      <c r="AF58" s="184"/>
      <c r="AG58" s="184"/>
      <c r="AH58" s="190"/>
      <c r="AI58" s="184"/>
      <c r="AJ58" s="184"/>
      <c r="AK58" s="190"/>
      <c r="AL58" s="184"/>
      <c r="AM58" s="184"/>
      <c r="AN58" s="184"/>
      <c r="AO58" s="184"/>
      <c r="AP58" s="190"/>
      <c r="AQ58" s="190"/>
      <c r="AR58" s="190"/>
      <c r="AS58" s="184"/>
      <c r="AT58" s="184"/>
      <c r="AU58" s="190"/>
      <c r="AV58" s="300"/>
    </row>
    <row r="59" spans="1:48" ht="31.2" customHeight="1">
      <c r="A59" s="298"/>
      <c r="B59" s="310"/>
      <c r="C59" s="299"/>
      <c r="D59" s="185" t="s">
        <v>2</v>
      </c>
      <c r="E59" s="186">
        <f t="shared" si="50"/>
        <v>0</v>
      </c>
      <c r="F59" s="186">
        <f t="shared" si="51"/>
        <v>0</v>
      </c>
      <c r="G59" s="186" t="e">
        <f t="shared" si="39"/>
        <v>#DIV/0!</v>
      </c>
      <c r="H59" s="184"/>
      <c r="I59" s="184"/>
      <c r="J59" s="190"/>
      <c r="K59" s="184"/>
      <c r="L59" s="184"/>
      <c r="M59" s="190"/>
      <c r="N59" s="184"/>
      <c r="O59" s="184"/>
      <c r="P59" s="190"/>
      <c r="Q59" s="184"/>
      <c r="R59" s="184"/>
      <c r="S59" s="190"/>
      <c r="T59" s="184"/>
      <c r="U59" s="184"/>
      <c r="V59" s="190"/>
      <c r="W59" s="184"/>
      <c r="X59" s="184"/>
      <c r="Y59" s="190"/>
      <c r="Z59" s="184"/>
      <c r="AA59" s="184"/>
      <c r="AB59" s="190"/>
      <c r="AC59" s="184"/>
      <c r="AD59" s="184"/>
      <c r="AE59" s="190"/>
      <c r="AF59" s="184"/>
      <c r="AG59" s="184"/>
      <c r="AH59" s="190"/>
      <c r="AI59" s="184"/>
      <c r="AJ59" s="184"/>
      <c r="AK59" s="190"/>
      <c r="AL59" s="190"/>
      <c r="AM59" s="190"/>
      <c r="AN59" s="184"/>
      <c r="AO59" s="184"/>
      <c r="AP59" s="190"/>
      <c r="AQ59" s="190"/>
      <c r="AR59" s="190"/>
      <c r="AS59" s="184"/>
      <c r="AT59" s="184"/>
      <c r="AU59" s="190"/>
      <c r="AV59" s="300"/>
    </row>
    <row r="60" spans="1:48" ht="21.75" customHeight="1">
      <c r="A60" s="298"/>
      <c r="B60" s="310"/>
      <c r="C60" s="299"/>
      <c r="D60" s="185" t="s">
        <v>43</v>
      </c>
      <c r="E60" s="186">
        <f t="shared" si="50"/>
        <v>82.499279999999999</v>
      </c>
      <c r="F60" s="186">
        <f t="shared" si="51"/>
        <v>81.900000000000006</v>
      </c>
      <c r="G60" s="186">
        <f t="shared" si="39"/>
        <v>99.27359366045377</v>
      </c>
      <c r="H60" s="184"/>
      <c r="I60" s="184"/>
      <c r="J60" s="190"/>
      <c r="K60" s="184"/>
      <c r="L60" s="184"/>
      <c r="M60" s="190"/>
      <c r="N60" s="184"/>
      <c r="O60" s="184"/>
      <c r="P60" s="190"/>
      <c r="Q60" s="184"/>
      <c r="R60" s="184"/>
      <c r="S60" s="190"/>
      <c r="T60" s="170">
        <v>81.900000000000006</v>
      </c>
      <c r="U60" s="170">
        <v>81.900000000000006</v>
      </c>
      <c r="V60" s="190"/>
      <c r="W60" s="184"/>
      <c r="X60" s="184"/>
      <c r="Y60" s="190"/>
      <c r="Z60" s="184"/>
      <c r="AA60" s="184"/>
      <c r="AB60" s="190"/>
      <c r="AC60" s="184"/>
      <c r="AD60" s="184"/>
      <c r="AE60" s="190"/>
      <c r="AF60" s="184"/>
      <c r="AG60" s="184"/>
      <c r="AH60" s="190"/>
      <c r="AI60" s="184"/>
      <c r="AJ60" s="184"/>
      <c r="AK60" s="190"/>
      <c r="AL60" s="190"/>
      <c r="AM60" s="190"/>
      <c r="AN60" s="184"/>
      <c r="AO60" s="184"/>
      <c r="AP60" s="190"/>
      <c r="AQ60" s="190"/>
      <c r="AR60" s="190"/>
      <c r="AS60" s="170">
        <f>82.49928-81.9</f>
        <v>0.59927999999999315</v>
      </c>
      <c r="AT60" s="184"/>
      <c r="AU60" s="190"/>
      <c r="AV60" s="300"/>
    </row>
    <row r="61" spans="1:48" ht="30" customHeight="1">
      <c r="A61" s="298"/>
      <c r="B61" s="310"/>
      <c r="C61" s="299"/>
      <c r="D61" s="193" t="s">
        <v>273</v>
      </c>
      <c r="E61" s="186">
        <f t="shared" si="50"/>
        <v>0</v>
      </c>
      <c r="F61" s="186">
        <f t="shared" si="51"/>
        <v>0</v>
      </c>
      <c r="G61" s="186" t="e">
        <f t="shared" si="39"/>
        <v>#DIV/0!</v>
      </c>
      <c r="H61" s="184"/>
      <c r="I61" s="184"/>
      <c r="J61" s="190"/>
      <c r="K61" s="184"/>
      <c r="L61" s="184"/>
      <c r="M61" s="190"/>
      <c r="N61" s="184"/>
      <c r="O61" s="184"/>
      <c r="P61" s="190"/>
      <c r="Q61" s="184"/>
      <c r="R61" s="184"/>
      <c r="S61" s="190"/>
      <c r="T61" s="184"/>
      <c r="U61" s="184"/>
      <c r="V61" s="190"/>
      <c r="W61" s="184"/>
      <c r="X61" s="184"/>
      <c r="Y61" s="190"/>
      <c r="Z61" s="184"/>
      <c r="AA61" s="184"/>
      <c r="AB61" s="190"/>
      <c r="AC61" s="184"/>
      <c r="AD61" s="184"/>
      <c r="AE61" s="190"/>
      <c r="AF61" s="184"/>
      <c r="AG61" s="184"/>
      <c r="AH61" s="190"/>
      <c r="AI61" s="184"/>
      <c r="AJ61" s="184"/>
      <c r="AK61" s="190"/>
      <c r="AL61" s="190"/>
      <c r="AM61" s="190"/>
      <c r="AN61" s="184"/>
      <c r="AO61" s="184"/>
      <c r="AP61" s="190"/>
      <c r="AQ61" s="190"/>
      <c r="AR61" s="190"/>
      <c r="AS61" s="184"/>
      <c r="AT61" s="184"/>
      <c r="AU61" s="190"/>
      <c r="AV61" s="300"/>
    </row>
    <row r="62" spans="1:48" s="116" customFormat="1" ht="22.2" customHeight="1">
      <c r="A62" s="298" t="s">
        <v>328</v>
      </c>
      <c r="B62" s="299" t="s">
        <v>304</v>
      </c>
      <c r="C62" s="299" t="s">
        <v>476</v>
      </c>
      <c r="D62" s="192" t="s">
        <v>41</v>
      </c>
      <c r="E62" s="186">
        <f t="shared" si="50"/>
        <v>2961.8797500000001</v>
      </c>
      <c r="F62" s="186">
        <f t="shared" si="51"/>
        <v>0</v>
      </c>
      <c r="G62" s="186">
        <f t="shared" si="39"/>
        <v>0</v>
      </c>
      <c r="H62" s="186">
        <f>SUM(H63:H65)</f>
        <v>0</v>
      </c>
      <c r="I62" s="186">
        <f t="shared" ref="I62:AU62" si="54">SUM(I63:I65)</f>
        <v>0</v>
      </c>
      <c r="J62" s="186">
        <f t="shared" si="54"/>
        <v>0</v>
      </c>
      <c r="K62" s="186">
        <f t="shared" si="54"/>
        <v>0</v>
      </c>
      <c r="L62" s="186">
        <f t="shared" si="54"/>
        <v>0</v>
      </c>
      <c r="M62" s="186">
        <f t="shared" si="54"/>
        <v>0</v>
      </c>
      <c r="N62" s="186">
        <f t="shared" si="54"/>
        <v>0</v>
      </c>
      <c r="O62" s="186">
        <f t="shared" si="54"/>
        <v>0</v>
      </c>
      <c r="P62" s="186">
        <f t="shared" si="54"/>
        <v>0</v>
      </c>
      <c r="Q62" s="186">
        <f t="shared" si="54"/>
        <v>0</v>
      </c>
      <c r="R62" s="186">
        <f t="shared" si="54"/>
        <v>0</v>
      </c>
      <c r="S62" s="186">
        <f t="shared" si="54"/>
        <v>0</v>
      </c>
      <c r="T62" s="186">
        <f t="shared" si="54"/>
        <v>0</v>
      </c>
      <c r="U62" s="186">
        <f t="shared" si="54"/>
        <v>0</v>
      </c>
      <c r="V62" s="186">
        <f t="shared" si="54"/>
        <v>0</v>
      </c>
      <c r="W62" s="186">
        <f t="shared" si="54"/>
        <v>0</v>
      </c>
      <c r="X62" s="186">
        <f t="shared" si="54"/>
        <v>0</v>
      </c>
      <c r="Y62" s="186">
        <f t="shared" si="54"/>
        <v>0</v>
      </c>
      <c r="Z62" s="186">
        <f t="shared" si="54"/>
        <v>0</v>
      </c>
      <c r="AA62" s="186">
        <f t="shared" si="54"/>
        <v>0</v>
      </c>
      <c r="AB62" s="186">
        <f t="shared" si="54"/>
        <v>0</v>
      </c>
      <c r="AC62" s="186">
        <f t="shared" si="54"/>
        <v>0</v>
      </c>
      <c r="AD62" s="186">
        <f t="shared" si="54"/>
        <v>0</v>
      </c>
      <c r="AE62" s="186">
        <f t="shared" si="54"/>
        <v>0</v>
      </c>
      <c r="AF62" s="186">
        <f t="shared" si="54"/>
        <v>0</v>
      </c>
      <c r="AG62" s="186">
        <f t="shared" si="54"/>
        <v>0</v>
      </c>
      <c r="AH62" s="186">
        <f t="shared" si="54"/>
        <v>0</v>
      </c>
      <c r="AI62" s="186">
        <f t="shared" si="54"/>
        <v>0</v>
      </c>
      <c r="AJ62" s="186">
        <f t="shared" si="54"/>
        <v>0</v>
      </c>
      <c r="AK62" s="186">
        <f t="shared" si="54"/>
        <v>0</v>
      </c>
      <c r="AL62" s="186">
        <f t="shared" si="54"/>
        <v>0</v>
      </c>
      <c r="AM62" s="186">
        <f t="shared" si="54"/>
        <v>0</v>
      </c>
      <c r="AN62" s="186">
        <f t="shared" si="54"/>
        <v>0</v>
      </c>
      <c r="AO62" s="186">
        <f t="shared" si="54"/>
        <v>0</v>
      </c>
      <c r="AP62" s="186">
        <f t="shared" si="54"/>
        <v>0</v>
      </c>
      <c r="AQ62" s="186">
        <f t="shared" si="54"/>
        <v>0</v>
      </c>
      <c r="AR62" s="186">
        <f t="shared" si="54"/>
        <v>0</v>
      </c>
      <c r="AS62" s="186">
        <f t="shared" si="54"/>
        <v>2961.8797500000001</v>
      </c>
      <c r="AT62" s="186">
        <f t="shared" si="54"/>
        <v>0</v>
      </c>
      <c r="AU62" s="186">
        <f t="shared" si="54"/>
        <v>0</v>
      </c>
      <c r="AV62" s="300"/>
    </row>
    <row r="63" spans="1:48">
      <c r="A63" s="298"/>
      <c r="B63" s="299"/>
      <c r="C63" s="299"/>
      <c r="D63" s="185" t="s">
        <v>37</v>
      </c>
      <c r="E63" s="186">
        <f t="shared" si="50"/>
        <v>0</v>
      </c>
      <c r="F63" s="186">
        <f t="shared" si="51"/>
        <v>0</v>
      </c>
      <c r="G63" s="186" t="e">
        <f t="shared" si="39"/>
        <v>#DIV/0!</v>
      </c>
      <c r="H63" s="184"/>
      <c r="I63" s="184"/>
      <c r="J63" s="190"/>
      <c r="K63" s="184"/>
      <c r="L63" s="184"/>
      <c r="M63" s="190"/>
      <c r="N63" s="184"/>
      <c r="O63" s="184"/>
      <c r="P63" s="190"/>
      <c r="Q63" s="184"/>
      <c r="R63" s="184"/>
      <c r="S63" s="190"/>
      <c r="T63" s="184"/>
      <c r="U63" s="184"/>
      <c r="V63" s="190"/>
      <c r="W63" s="184"/>
      <c r="X63" s="184"/>
      <c r="Y63" s="190"/>
      <c r="Z63" s="184"/>
      <c r="AA63" s="184"/>
      <c r="AB63" s="190"/>
      <c r="AC63" s="184"/>
      <c r="AD63" s="184"/>
      <c r="AE63" s="190"/>
      <c r="AF63" s="184"/>
      <c r="AG63" s="184"/>
      <c r="AH63" s="190"/>
      <c r="AI63" s="184"/>
      <c r="AJ63" s="184"/>
      <c r="AK63" s="190"/>
      <c r="AL63" s="184"/>
      <c r="AM63" s="184"/>
      <c r="AN63" s="184"/>
      <c r="AO63" s="184"/>
      <c r="AP63" s="190"/>
      <c r="AQ63" s="190"/>
      <c r="AR63" s="190"/>
      <c r="AS63" s="184"/>
      <c r="AT63" s="184"/>
      <c r="AU63" s="190"/>
      <c r="AV63" s="300"/>
    </row>
    <row r="64" spans="1:48" ht="31.2" customHeight="1">
      <c r="A64" s="298"/>
      <c r="B64" s="299"/>
      <c r="C64" s="299"/>
      <c r="D64" s="185" t="s">
        <v>2</v>
      </c>
      <c r="E64" s="186">
        <f t="shared" si="50"/>
        <v>0</v>
      </c>
      <c r="F64" s="186">
        <f t="shared" si="51"/>
        <v>0</v>
      </c>
      <c r="G64" s="186" t="e">
        <f t="shared" si="39"/>
        <v>#DIV/0!</v>
      </c>
      <c r="H64" s="184"/>
      <c r="I64" s="184"/>
      <c r="J64" s="190"/>
      <c r="K64" s="184"/>
      <c r="L64" s="184"/>
      <c r="M64" s="190"/>
      <c r="N64" s="184"/>
      <c r="O64" s="184"/>
      <c r="P64" s="190"/>
      <c r="Q64" s="184"/>
      <c r="R64" s="184"/>
      <c r="S64" s="190"/>
      <c r="T64" s="184"/>
      <c r="U64" s="184"/>
      <c r="V64" s="190"/>
      <c r="W64" s="184"/>
      <c r="X64" s="184"/>
      <c r="Y64" s="190"/>
      <c r="Z64" s="184"/>
      <c r="AA64" s="184"/>
      <c r="AB64" s="190"/>
      <c r="AC64" s="184"/>
      <c r="AD64" s="184"/>
      <c r="AE64" s="190"/>
      <c r="AF64" s="184"/>
      <c r="AG64" s="184"/>
      <c r="AH64" s="190"/>
      <c r="AI64" s="184"/>
      <c r="AJ64" s="184"/>
      <c r="AK64" s="190"/>
      <c r="AL64" s="190"/>
      <c r="AM64" s="190"/>
      <c r="AN64" s="184"/>
      <c r="AO64" s="184"/>
      <c r="AP64" s="190"/>
      <c r="AQ64" s="190"/>
      <c r="AR64" s="190"/>
      <c r="AS64" s="184"/>
      <c r="AT64" s="184"/>
      <c r="AU64" s="190"/>
      <c r="AV64" s="300"/>
    </row>
    <row r="65" spans="1:48" ht="21.75" customHeight="1">
      <c r="A65" s="298"/>
      <c r="B65" s="299"/>
      <c r="C65" s="299"/>
      <c r="D65" s="185" t="s">
        <v>43</v>
      </c>
      <c r="E65" s="186">
        <f t="shared" si="50"/>
        <v>2961.8797500000001</v>
      </c>
      <c r="F65" s="186">
        <f t="shared" si="51"/>
        <v>0</v>
      </c>
      <c r="G65" s="186">
        <f t="shared" si="39"/>
        <v>0</v>
      </c>
      <c r="H65" s="184"/>
      <c r="I65" s="184"/>
      <c r="J65" s="190"/>
      <c r="K65" s="184"/>
      <c r="L65" s="184"/>
      <c r="M65" s="190"/>
      <c r="N65" s="184"/>
      <c r="O65" s="184"/>
      <c r="P65" s="190"/>
      <c r="Q65" s="184"/>
      <c r="R65" s="184"/>
      <c r="S65" s="190"/>
      <c r="T65" s="184"/>
      <c r="U65" s="184"/>
      <c r="V65" s="190"/>
      <c r="W65" s="184"/>
      <c r="X65" s="184"/>
      <c r="Y65" s="190"/>
      <c r="Z65" s="184"/>
      <c r="AA65" s="184"/>
      <c r="AB65" s="190"/>
      <c r="AC65" s="184"/>
      <c r="AD65" s="184"/>
      <c r="AE65" s="190"/>
      <c r="AF65" s="184"/>
      <c r="AG65" s="184"/>
      <c r="AH65" s="190"/>
      <c r="AI65" s="184"/>
      <c r="AJ65" s="184"/>
      <c r="AK65" s="190"/>
      <c r="AL65" s="190"/>
      <c r="AM65" s="190"/>
      <c r="AN65" s="184"/>
      <c r="AO65" s="184"/>
      <c r="AP65" s="190"/>
      <c r="AQ65" s="190"/>
      <c r="AR65" s="190"/>
      <c r="AS65" s="170">
        <v>2961.8797500000001</v>
      </c>
      <c r="AT65" s="184"/>
      <c r="AU65" s="190"/>
      <c r="AV65" s="300"/>
    </row>
    <row r="66" spans="1:48" ht="30" customHeight="1">
      <c r="A66" s="298"/>
      <c r="B66" s="299"/>
      <c r="C66" s="299"/>
      <c r="D66" s="193" t="s">
        <v>273</v>
      </c>
      <c r="E66" s="186">
        <f t="shared" si="50"/>
        <v>0</v>
      </c>
      <c r="F66" s="186">
        <f t="shared" si="51"/>
        <v>0</v>
      </c>
      <c r="G66" s="186" t="e">
        <f t="shared" si="39"/>
        <v>#DIV/0!</v>
      </c>
      <c r="H66" s="184"/>
      <c r="I66" s="184"/>
      <c r="J66" s="190"/>
      <c r="K66" s="184"/>
      <c r="L66" s="184"/>
      <c r="M66" s="190"/>
      <c r="N66" s="184"/>
      <c r="O66" s="184"/>
      <c r="P66" s="190"/>
      <c r="Q66" s="184"/>
      <c r="R66" s="184"/>
      <c r="S66" s="190"/>
      <c r="T66" s="184"/>
      <c r="U66" s="184"/>
      <c r="V66" s="190"/>
      <c r="W66" s="184"/>
      <c r="X66" s="184"/>
      <c r="Y66" s="190"/>
      <c r="Z66" s="184"/>
      <c r="AA66" s="184"/>
      <c r="AB66" s="190"/>
      <c r="AC66" s="184"/>
      <c r="AD66" s="184"/>
      <c r="AE66" s="190"/>
      <c r="AF66" s="184"/>
      <c r="AG66" s="184"/>
      <c r="AH66" s="190"/>
      <c r="AI66" s="184"/>
      <c r="AJ66" s="184"/>
      <c r="AK66" s="190"/>
      <c r="AL66" s="190"/>
      <c r="AM66" s="190"/>
      <c r="AN66" s="184"/>
      <c r="AO66" s="184"/>
      <c r="AP66" s="190"/>
      <c r="AQ66" s="190"/>
      <c r="AR66" s="190"/>
      <c r="AS66" s="184"/>
      <c r="AT66" s="184"/>
      <c r="AU66" s="190"/>
      <c r="AV66" s="300"/>
    </row>
    <row r="67" spans="1:48" s="116" customFormat="1" ht="22.2" customHeight="1">
      <c r="A67" s="298" t="s">
        <v>327</v>
      </c>
      <c r="B67" s="299" t="s">
        <v>305</v>
      </c>
      <c r="C67" s="299" t="s">
        <v>476</v>
      </c>
      <c r="D67" s="192" t="s">
        <v>41</v>
      </c>
      <c r="E67" s="186">
        <f t="shared" si="50"/>
        <v>3.1180400000000001</v>
      </c>
      <c r="F67" s="186">
        <f t="shared" si="51"/>
        <v>0</v>
      </c>
      <c r="G67" s="186">
        <f t="shared" si="39"/>
        <v>0</v>
      </c>
      <c r="H67" s="186">
        <f>SUM(H68:H70)</f>
        <v>0</v>
      </c>
      <c r="I67" s="186">
        <f t="shared" ref="I67:AU67" si="55">SUM(I68:I70)</f>
        <v>0</v>
      </c>
      <c r="J67" s="186">
        <f t="shared" si="55"/>
        <v>0</v>
      </c>
      <c r="K67" s="186">
        <f t="shared" si="55"/>
        <v>0</v>
      </c>
      <c r="L67" s="186">
        <f t="shared" si="55"/>
        <v>0</v>
      </c>
      <c r="M67" s="186">
        <f t="shared" si="55"/>
        <v>0</v>
      </c>
      <c r="N67" s="186">
        <f t="shared" si="55"/>
        <v>0</v>
      </c>
      <c r="O67" s="186">
        <f t="shared" si="55"/>
        <v>0</v>
      </c>
      <c r="P67" s="186">
        <f t="shared" si="55"/>
        <v>0</v>
      </c>
      <c r="Q67" s="186">
        <f t="shared" si="55"/>
        <v>0</v>
      </c>
      <c r="R67" s="186">
        <f t="shared" si="55"/>
        <v>0</v>
      </c>
      <c r="S67" s="186">
        <f t="shared" si="55"/>
        <v>0</v>
      </c>
      <c r="T67" s="186">
        <f t="shared" si="55"/>
        <v>0</v>
      </c>
      <c r="U67" s="186">
        <f t="shared" si="55"/>
        <v>0</v>
      </c>
      <c r="V67" s="186">
        <f t="shared" si="55"/>
        <v>0</v>
      </c>
      <c r="W67" s="186">
        <f t="shared" si="55"/>
        <v>0</v>
      </c>
      <c r="X67" s="186">
        <f t="shared" si="55"/>
        <v>0</v>
      </c>
      <c r="Y67" s="186">
        <f t="shared" si="55"/>
        <v>0</v>
      </c>
      <c r="Z67" s="186">
        <f t="shared" si="55"/>
        <v>0</v>
      </c>
      <c r="AA67" s="186">
        <f t="shared" si="55"/>
        <v>0</v>
      </c>
      <c r="AB67" s="186">
        <f t="shared" si="55"/>
        <v>0</v>
      </c>
      <c r="AC67" s="186">
        <f t="shared" si="55"/>
        <v>0</v>
      </c>
      <c r="AD67" s="186">
        <f t="shared" si="55"/>
        <v>0</v>
      </c>
      <c r="AE67" s="186">
        <f t="shared" si="55"/>
        <v>0</v>
      </c>
      <c r="AF67" s="186">
        <f t="shared" si="55"/>
        <v>0</v>
      </c>
      <c r="AG67" s="186">
        <f t="shared" si="55"/>
        <v>0</v>
      </c>
      <c r="AH67" s="186">
        <f t="shared" si="55"/>
        <v>0</v>
      </c>
      <c r="AI67" s="186">
        <f t="shared" si="55"/>
        <v>0</v>
      </c>
      <c r="AJ67" s="186">
        <f t="shared" si="55"/>
        <v>0</v>
      </c>
      <c r="AK67" s="186">
        <f t="shared" si="55"/>
        <v>0</v>
      </c>
      <c r="AL67" s="186">
        <f t="shared" si="55"/>
        <v>0</v>
      </c>
      <c r="AM67" s="186">
        <f t="shared" si="55"/>
        <v>0</v>
      </c>
      <c r="AN67" s="186">
        <f t="shared" si="55"/>
        <v>0</v>
      </c>
      <c r="AO67" s="186">
        <f t="shared" si="55"/>
        <v>0</v>
      </c>
      <c r="AP67" s="186">
        <f t="shared" si="55"/>
        <v>0</v>
      </c>
      <c r="AQ67" s="186">
        <f t="shared" si="55"/>
        <v>0</v>
      </c>
      <c r="AR67" s="186">
        <f t="shared" si="55"/>
        <v>0</v>
      </c>
      <c r="AS67" s="186">
        <f t="shared" si="55"/>
        <v>3.1180400000000001</v>
      </c>
      <c r="AT67" s="186">
        <f t="shared" si="55"/>
        <v>0</v>
      </c>
      <c r="AU67" s="186">
        <f t="shared" si="55"/>
        <v>0</v>
      </c>
      <c r="AV67" s="300"/>
    </row>
    <row r="68" spans="1:48">
      <c r="A68" s="298"/>
      <c r="B68" s="299"/>
      <c r="C68" s="299"/>
      <c r="D68" s="185" t="s">
        <v>37</v>
      </c>
      <c r="E68" s="186">
        <f t="shared" si="50"/>
        <v>0</v>
      </c>
      <c r="F68" s="186">
        <f t="shared" si="51"/>
        <v>0</v>
      </c>
      <c r="G68" s="186" t="e">
        <f t="shared" si="39"/>
        <v>#DIV/0!</v>
      </c>
      <c r="H68" s="184"/>
      <c r="I68" s="184"/>
      <c r="J68" s="190"/>
      <c r="K68" s="184"/>
      <c r="L68" s="184"/>
      <c r="M68" s="190"/>
      <c r="N68" s="184"/>
      <c r="O68" s="184"/>
      <c r="P68" s="190"/>
      <c r="Q68" s="184"/>
      <c r="R68" s="184"/>
      <c r="S68" s="190"/>
      <c r="T68" s="184"/>
      <c r="U68" s="184"/>
      <c r="V68" s="190"/>
      <c r="W68" s="184"/>
      <c r="X68" s="184"/>
      <c r="Y68" s="190"/>
      <c r="Z68" s="184"/>
      <c r="AA68" s="184"/>
      <c r="AB68" s="190"/>
      <c r="AC68" s="184"/>
      <c r="AD68" s="184"/>
      <c r="AE68" s="190"/>
      <c r="AF68" s="184"/>
      <c r="AG68" s="184"/>
      <c r="AH68" s="190"/>
      <c r="AI68" s="184"/>
      <c r="AJ68" s="184"/>
      <c r="AK68" s="190"/>
      <c r="AL68" s="184"/>
      <c r="AM68" s="184"/>
      <c r="AN68" s="184"/>
      <c r="AO68" s="184"/>
      <c r="AP68" s="190"/>
      <c r="AQ68" s="190"/>
      <c r="AR68" s="190"/>
      <c r="AS68" s="184"/>
      <c r="AT68" s="184"/>
      <c r="AU68" s="190"/>
      <c r="AV68" s="300"/>
    </row>
    <row r="69" spans="1:48" ht="31.2" customHeight="1">
      <c r="A69" s="298"/>
      <c r="B69" s="299"/>
      <c r="C69" s="299"/>
      <c r="D69" s="185" t="s">
        <v>2</v>
      </c>
      <c r="E69" s="186">
        <f t="shared" si="50"/>
        <v>0</v>
      </c>
      <c r="F69" s="186">
        <f t="shared" si="51"/>
        <v>0</v>
      </c>
      <c r="G69" s="186" t="e">
        <f t="shared" si="39"/>
        <v>#DIV/0!</v>
      </c>
      <c r="H69" s="184"/>
      <c r="I69" s="184"/>
      <c r="J69" s="190"/>
      <c r="K69" s="184"/>
      <c r="L69" s="184"/>
      <c r="M69" s="190"/>
      <c r="N69" s="184"/>
      <c r="O69" s="184"/>
      <c r="P69" s="190"/>
      <c r="Q69" s="184"/>
      <c r="R69" s="184"/>
      <c r="S69" s="190"/>
      <c r="T69" s="184"/>
      <c r="U69" s="184"/>
      <c r="V69" s="190"/>
      <c r="W69" s="184"/>
      <c r="X69" s="184"/>
      <c r="Y69" s="190"/>
      <c r="Z69" s="184"/>
      <c r="AA69" s="184"/>
      <c r="AB69" s="190"/>
      <c r="AC69" s="184"/>
      <c r="AD69" s="184"/>
      <c r="AE69" s="190"/>
      <c r="AF69" s="184"/>
      <c r="AG69" s="184"/>
      <c r="AH69" s="190"/>
      <c r="AI69" s="184"/>
      <c r="AJ69" s="184"/>
      <c r="AK69" s="190"/>
      <c r="AL69" s="190"/>
      <c r="AM69" s="190"/>
      <c r="AN69" s="184"/>
      <c r="AO69" s="184"/>
      <c r="AP69" s="190"/>
      <c r="AQ69" s="190"/>
      <c r="AR69" s="190"/>
      <c r="AS69" s="184"/>
      <c r="AT69" s="184"/>
      <c r="AU69" s="190"/>
      <c r="AV69" s="300"/>
    </row>
    <row r="70" spans="1:48" ht="21.75" customHeight="1">
      <c r="A70" s="298"/>
      <c r="B70" s="299"/>
      <c r="C70" s="299"/>
      <c r="D70" s="185" t="s">
        <v>43</v>
      </c>
      <c r="E70" s="186">
        <f t="shared" si="50"/>
        <v>3.1180400000000001</v>
      </c>
      <c r="F70" s="186">
        <f t="shared" si="51"/>
        <v>0</v>
      </c>
      <c r="G70" s="186">
        <f t="shared" si="39"/>
        <v>0</v>
      </c>
      <c r="H70" s="184"/>
      <c r="I70" s="184"/>
      <c r="J70" s="190"/>
      <c r="K70" s="184"/>
      <c r="L70" s="184"/>
      <c r="M70" s="190"/>
      <c r="N70" s="184"/>
      <c r="O70" s="184"/>
      <c r="P70" s="190"/>
      <c r="Q70" s="184"/>
      <c r="R70" s="184"/>
      <c r="S70" s="190"/>
      <c r="T70" s="184"/>
      <c r="U70" s="184"/>
      <c r="V70" s="190"/>
      <c r="W70" s="184"/>
      <c r="X70" s="184"/>
      <c r="Y70" s="190"/>
      <c r="Z70" s="184"/>
      <c r="AA70" s="184"/>
      <c r="AB70" s="190"/>
      <c r="AC70" s="184"/>
      <c r="AD70" s="184"/>
      <c r="AE70" s="190"/>
      <c r="AF70" s="184"/>
      <c r="AG70" s="184"/>
      <c r="AH70" s="190"/>
      <c r="AI70" s="184"/>
      <c r="AJ70" s="184"/>
      <c r="AK70" s="190"/>
      <c r="AL70" s="190"/>
      <c r="AM70" s="190"/>
      <c r="AN70" s="184"/>
      <c r="AO70" s="184"/>
      <c r="AP70" s="190"/>
      <c r="AQ70" s="190"/>
      <c r="AR70" s="190"/>
      <c r="AS70" s="170">
        <v>3.1180400000000001</v>
      </c>
      <c r="AT70" s="184"/>
      <c r="AU70" s="190"/>
      <c r="AV70" s="300"/>
    </row>
    <row r="71" spans="1:48" ht="30" customHeight="1">
      <c r="A71" s="298"/>
      <c r="B71" s="299"/>
      <c r="C71" s="299"/>
      <c r="D71" s="193" t="s">
        <v>273</v>
      </c>
      <c r="E71" s="186">
        <f t="shared" si="50"/>
        <v>3.1180400000000001</v>
      </c>
      <c r="F71" s="186">
        <f t="shared" si="51"/>
        <v>0</v>
      </c>
      <c r="G71" s="186">
        <f t="shared" si="39"/>
        <v>0</v>
      </c>
      <c r="H71" s="184"/>
      <c r="I71" s="184"/>
      <c r="J71" s="190"/>
      <c r="K71" s="184"/>
      <c r="L71" s="184"/>
      <c r="M71" s="190"/>
      <c r="N71" s="184"/>
      <c r="O71" s="184"/>
      <c r="P71" s="190"/>
      <c r="Q71" s="184"/>
      <c r="R71" s="184"/>
      <c r="S71" s="190"/>
      <c r="T71" s="184"/>
      <c r="U71" s="184"/>
      <c r="V71" s="190"/>
      <c r="W71" s="184"/>
      <c r="X71" s="184"/>
      <c r="Y71" s="190"/>
      <c r="Z71" s="184"/>
      <c r="AA71" s="184"/>
      <c r="AB71" s="190"/>
      <c r="AC71" s="184"/>
      <c r="AD71" s="184"/>
      <c r="AE71" s="190"/>
      <c r="AF71" s="184"/>
      <c r="AG71" s="184"/>
      <c r="AH71" s="190"/>
      <c r="AI71" s="184"/>
      <c r="AJ71" s="184"/>
      <c r="AK71" s="190"/>
      <c r="AL71" s="190"/>
      <c r="AM71" s="190"/>
      <c r="AN71" s="184"/>
      <c r="AO71" s="184"/>
      <c r="AP71" s="190"/>
      <c r="AQ71" s="190"/>
      <c r="AR71" s="190"/>
      <c r="AS71" s="170">
        <v>3.1180400000000001</v>
      </c>
      <c r="AT71" s="184"/>
      <c r="AU71" s="190"/>
      <c r="AV71" s="300"/>
    </row>
    <row r="72" spans="1:48" s="116" customFormat="1" ht="22.2" customHeight="1">
      <c r="A72" s="298" t="s">
        <v>326</v>
      </c>
      <c r="B72" s="299" t="s">
        <v>306</v>
      </c>
      <c r="C72" s="299" t="s">
        <v>476</v>
      </c>
      <c r="D72" s="192" t="s">
        <v>41</v>
      </c>
      <c r="E72" s="186">
        <f t="shared" si="50"/>
        <v>31.457380000000001</v>
      </c>
      <c r="F72" s="186">
        <f t="shared" si="51"/>
        <v>0</v>
      </c>
      <c r="G72" s="186">
        <f t="shared" si="39"/>
        <v>0</v>
      </c>
      <c r="H72" s="186">
        <f>SUM(H73:H75)</f>
        <v>0</v>
      </c>
      <c r="I72" s="186">
        <f t="shared" ref="I72:AU72" si="56">SUM(I73:I75)</f>
        <v>0</v>
      </c>
      <c r="J72" s="186">
        <f t="shared" si="56"/>
        <v>0</v>
      </c>
      <c r="K72" s="186">
        <f t="shared" si="56"/>
        <v>0</v>
      </c>
      <c r="L72" s="186">
        <f t="shared" si="56"/>
        <v>0</v>
      </c>
      <c r="M72" s="186">
        <f t="shared" si="56"/>
        <v>0</v>
      </c>
      <c r="N72" s="186">
        <f t="shared" si="56"/>
        <v>0</v>
      </c>
      <c r="O72" s="186">
        <f t="shared" si="56"/>
        <v>0</v>
      </c>
      <c r="P72" s="186">
        <f t="shared" si="56"/>
        <v>0</v>
      </c>
      <c r="Q72" s="186">
        <f t="shared" si="56"/>
        <v>0</v>
      </c>
      <c r="R72" s="186">
        <f t="shared" si="56"/>
        <v>0</v>
      </c>
      <c r="S72" s="186">
        <f t="shared" si="56"/>
        <v>0</v>
      </c>
      <c r="T72" s="186">
        <f t="shared" si="56"/>
        <v>0</v>
      </c>
      <c r="U72" s="186">
        <f>SUM(U73:U75)</f>
        <v>0</v>
      </c>
      <c r="V72" s="186">
        <f t="shared" si="56"/>
        <v>0</v>
      </c>
      <c r="W72" s="186">
        <f t="shared" si="56"/>
        <v>0</v>
      </c>
      <c r="X72" s="186">
        <f t="shared" si="56"/>
        <v>0</v>
      </c>
      <c r="Y72" s="186">
        <f t="shared" si="56"/>
        <v>0</v>
      </c>
      <c r="Z72" s="186">
        <f t="shared" si="56"/>
        <v>0</v>
      </c>
      <c r="AA72" s="186">
        <f t="shared" si="56"/>
        <v>0</v>
      </c>
      <c r="AB72" s="186">
        <f t="shared" si="56"/>
        <v>0</v>
      </c>
      <c r="AC72" s="186">
        <f t="shared" si="56"/>
        <v>0</v>
      </c>
      <c r="AD72" s="186">
        <f t="shared" si="56"/>
        <v>0</v>
      </c>
      <c r="AE72" s="186">
        <f t="shared" si="56"/>
        <v>0</v>
      </c>
      <c r="AF72" s="186">
        <f t="shared" si="56"/>
        <v>0</v>
      </c>
      <c r="AG72" s="186">
        <f t="shared" si="56"/>
        <v>0</v>
      </c>
      <c r="AH72" s="186">
        <f t="shared" si="56"/>
        <v>0</v>
      </c>
      <c r="AI72" s="186">
        <f t="shared" si="56"/>
        <v>0</v>
      </c>
      <c r="AJ72" s="186">
        <f t="shared" si="56"/>
        <v>0</v>
      </c>
      <c r="AK72" s="186">
        <f t="shared" si="56"/>
        <v>0</v>
      </c>
      <c r="AL72" s="186">
        <f t="shared" si="56"/>
        <v>0</v>
      </c>
      <c r="AM72" s="186">
        <f t="shared" si="56"/>
        <v>0</v>
      </c>
      <c r="AN72" s="186">
        <f t="shared" si="56"/>
        <v>0</v>
      </c>
      <c r="AO72" s="186">
        <f t="shared" si="56"/>
        <v>0</v>
      </c>
      <c r="AP72" s="186">
        <f t="shared" si="56"/>
        <v>0</v>
      </c>
      <c r="AQ72" s="186">
        <f t="shared" si="56"/>
        <v>0</v>
      </c>
      <c r="AR72" s="186">
        <f t="shared" si="56"/>
        <v>0</v>
      </c>
      <c r="AS72" s="186">
        <f t="shared" si="56"/>
        <v>31.457380000000001</v>
      </c>
      <c r="AT72" s="186">
        <f t="shared" si="56"/>
        <v>0</v>
      </c>
      <c r="AU72" s="186">
        <f t="shared" si="56"/>
        <v>0</v>
      </c>
      <c r="AV72" s="300"/>
    </row>
    <row r="73" spans="1:48">
      <c r="A73" s="298"/>
      <c r="B73" s="299"/>
      <c r="C73" s="299"/>
      <c r="D73" s="185" t="s">
        <v>37</v>
      </c>
      <c r="E73" s="186">
        <f t="shared" si="50"/>
        <v>0</v>
      </c>
      <c r="F73" s="186">
        <f t="shared" si="51"/>
        <v>0</v>
      </c>
      <c r="G73" s="186" t="e">
        <f t="shared" si="39"/>
        <v>#DIV/0!</v>
      </c>
      <c r="H73" s="184"/>
      <c r="I73" s="184"/>
      <c r="J73" s="190"/>
      <c r="K73" s="184"/>
      <c r="L73" s="184"/>
      <c r="M73" s="190"/>
      <c r="N73" s="184"/>
      <c r="O73" s="184"/>
      <c r="P73" s="190"/>
      <c r="Q73" s="184"/>
      <c r="R73" s="184"/>
      <c r="S73" s="190"/>
      <c r="T73" s="184"/>
      <c r="U73" s="184"/>
      <c r="V73" s="190"/>
      <c r="W73" s="184"/>
      <c r="X73" s="184"/>
      <c r="Y73" s="190"/>
      <c r="Z73" s="184"/>
      <c r="AA73" s="184"/>
      <c r="AB73" s="190"/>
      <c r="AC73" s="184"/>
      <c r="AD73" s="184"/>
      <c r="AE73" s="190"/>
      <c r="AF73" s="184"/>
      <c r="AG73" s="184"/>
      <c r="AH73" s="190"/>
      <c r="AI73" s="184"/>
      <c r="AJ73" s="184"/>
      <c r="AK73" s="190"/>
      <c r="AL73" s="184"/>
      <c r="AM73" s="184"/>
      <c r="AN73" s="184"/>
      <c r="AO73" s="184"/>
      <c r="AP73" s="190"/>
      <c r="AQ73" s="190"/>
      <c r="AR73" s="190"/>
      <c r="AS73" s="184"/>
      <c r="AT73" s="184"/>
      <c r="AU73" s="190"/>
      <c r="AV73" s="300"/>
    </row>
    <row r="74" spans="1:48" ht="31.2" customHeight="1">
      <c r="A74" s="298"/>
      <c r="B74" s="299"/>
      <c r="C74" s="299"/>
      <c r="D74" s="185" t="s">
        <v>2</v>
      </c>
      <c r="E74" s="186">
        <f t="shared" si="50"/>
        <v>0</v>
      </c>
      <c r="F74" s="186">
        <f t="shared" si="51"/>
        <v>0</v>
      </c>
      <c r="G74" s="186" t="e">
        <f t="shared" si="39"/>
        <v>#DIV/0!</v>
      </c>
      <c r="H74" s="184"/>
      <c r="I74" s="184"/>
      <c r="J74" s="190"/>
      <c r="K74" s="184"/>
      <c r="L74" s="184"/>
      <c r="M74" s="190"/>
      <c r="N74" s="184"/>
      <c r="O74" s="184"/>
      <c r="P74" s="190"/>
      <c r="Q74" s="184"/>
      <c r="R74" s="184"/>
      <c r="S74" s="190"/>
      <c r="T74" s="184"/>
      <c r="U74" s="184"/>
      <c r="V74" s="190"/>
      <c r="W74" s="184"/>
      <c r="X74" s="184"/>
      <c r="Y74" s="190"/>
      <c r="Z74" s="184"/>
      <c r="AA74" s="184"/>
      <c r="AB74" s="190"/>
      <c r="AC74" s="184"/>
      <c r="AD74" s="184"/>
      <c r="AE74" s="190"/>
      <c r="AF74" s="184"/>
      <c r="AG74" s="184"/>
      <c r="AH74" s="190"/>
      <c r="AI74" s="184"/>
      <c r="AJ74" s="184"/>
      <c r="AK74" s="190"/>
      <c r="AL74" s="190"/>
      <c r="AM74" s="190"/>
      <c r="AN74" s="184"/>
      <c r="AO74" s="184"/>
      <c r="AP74" s="190"/>
      <c r="AQ74" s="190"/>
      <c r="AR74" s="190"/>
      <c r="AS74" s="184"/>
      <c r="AT74" s="184"/>
      <c r="AU74" s="190"/>
      <c r="AV74" s="300"/>
    </row>
    <row r="75" spans="1:48" ht="21.75" customHeight="1">
      <c r="A75" s="298"/>
      <c r="B75" s="299"/>
      <c r="C75" s="299"/>
      <c r="D75" s="185" t="s">
        <v>43</v>
      </c>
      <c r="E75" s="186">
        <f t="shared" si="50"/>
        <v>31.457380000000001</v>
      </c>
      <c r="F75" s="186">
        <f t="shared" si="51"/>
        <v>0</v>
      </c>
      <c r="G75" s="186">
        <f t="shared" si="39"/>
        <v>0</v>
      </c>
      <c r="H75" s="184"/>
      <c r="I75" s="184"/>
      <c r="J75" s="190"/>
      <c r="K75" s="184"/>
      <c r="L75" s="184"/>
      <c r="M75" s="190"/>
      <c r="N75" s="184"/>
      <c r="O75" s="184"/>
      <c r="P75" s="190"/>
      <c r="Q75" s="184"/>
      <c r="R75" s="184"/>
      <c r="S75" s="190"/>
      <c r="T75" s="184"/>
      <c r="U75" s="184"/>
      <c r="V75" s="190"/>
      <c r="W75" s="184"/>
      <c r="X75" s="184"/>
      <c r="Y75" s="190"/>
      <c r="Z75" s="184"/>
      <c r="AA75" s="184"/>
      <c r="AB75" s="190"/>
      <c r="AC75" s="184"/>
      <c r="AD75" s="184"/>
      <c r="AE75" s="190"/>
      <c r="AF75" s="184"/>
      <c r="AG75" s="184"/>
      <c r="AH75" s="190"/>
      <c r="AI75" s="184"/>
      <c r="AJ75" s="184"/>
      <c r="AK75" s="190"/>
      <c r="AL75" s="190"/>
      <c r="AM75" s="190"/>
      <c r="AN75" s="184"/>
      <c r="AO75" s="184"/>
      <c r="AP75" s="190"/>
      <c r="AQ75" s="190"/>
      <c r="AR75" s="190"/>
      <c r="AS75" s="170">
        <v>31.457380000000001</v>
      </c>
      <c r="AT75" s="184"/>
      <c r="AU75" s="190"/>
      <c r="AV75" s="300"/>
    </row>
    <row r="76" spans="1:48" ht="30" customHeight="1">
      <c r="A76" s="298"/>
      <c r="B76" s="299"/>
      <c r="C76" s="299"/>
      <c r="D76" s="193" t="s">
        <v>273</v>
      </c>
      <c r="E76" s="186">
        <f t="shared" si="50"/>
        <v>0</v>
      </c>
      <c r="F76" s="186">
        <f t="shared" si="51"/>
        <v>0</v>
      </c>
      <c r="G76" s="186" t="e">
        <f t="shared" si="39"/>
        <v>#DIV/0!</v>
      </c>
      <c r="H76" s="184"/>
      <c r="I76" s="184"/>
      <c r="J76" s="190"/>
      <c r="K76" s="184"/>
      <c r="L76" s="184"/>
      <c r="M76" s="190"/>
      <c r="N76" s="184"/>
      <c r="O76" s="184"/>
      <c r="P76" s="190"/>
      <c r="Q76" s="184"/>
      <c r="R76" s="184"/>
      <c r="S76" s="190"/>
      <c r="T76" s="184"/>
      <c r="U76" s="184"/>
      <c r="V76" s="190"/>
      <c r="W76" s="184"/>
      <c r="X76" s="184"/>
      <c r="Y76" s="190"/>
      <c r="Z76" s="184"/>
      <c r="AA76" s="184"/>
      <c r="AB76" s="190"/>
      <c r="AC76" s="184"/>
      <c r="AD76" s="184"/>
      <c r="AE76" s="190"/>
      <c r="AF76" s="184"/>
      <c r="AG76" s="184"/>
      <c r="AH76" s="190"/>
      <c r="AI76" s="184"/>
      <c r="AJ76" s="184"/>
      <c r="AK76" s="190"/>
      <c r="AL76" s="190"/>
      <c r="AM76" s="190"/>
      <c r="AN76" s="184"/>
      <c r="AO76" s="184"/>
      <c r="AP76" s="190"/>
      <c r="AQ76" s="190"/>
      <c r="AR76" s="190"/>
      <c r="AS76" s="184"/>
      <c r="AT76" s="184"/>
      <c r="AU76" s="190"/>
      <c r="AV76" s="300"/>
    </row>
    <row r="77" spans="1:48" s="116" customFormat="1" ht="22.2" customHeight="1">
      <c r="A77" s="298" t="s">
        <v>325</v>
      </c>
      <c r="B77" s="310" t="s">
        <v>307</v>
      </c>
      <c r="C77" s="299" t="s">
        <v>476</v>
      </c>
      <c r="D77" s="192" t="s">
        <v>41</v>
      </c>
      <c r="E77" s="186">
        <f t="shared" si="50"/>
        <v>65150.711239999997</v>
      </c>
      <c r="F77" s="186">
        <f t="shared" si="51"/>
        <v>65107.302039999995</v>
      </c>
      <c r="G77" s="186">
        <f t="shared" si="39"/>
        <v>99.933371103440308</v>
      </c>
      <c r="H77" s="186">
        <f>SUM(H78:H80)</f>
        <v>0</v>
      </c>
      <c r="I77" s="186">
        <f t="shared" ref="I77:AU77" si="57">SUM(I78:I80)</f>
        <v>0</v>
      </c>
      <c r="J77" s="186">
        <f t="shared" si="57"/>
        <v>0</v>
      </c>
      <c r="K77" s="186">
        <f t="shared" si="57"/>
        <v>0</v>
      </c>
      <c r="L77" s="186">
        <f t="shared" si="57"/>
        <v>0</v>
      </c>
      <c r="M77" s="186">
        <f t="shared" si="57"/>
        <v>0</v>
      </c>
      <c r="N77" s="186">
        <f t="shared" si="57"/>
        <v>58413.1008</v>
      </c>
      <c r="O77" s="186">
        <f t="shared" si="57"/>
        <v>58413.1008</v>
      </c>
      <c r="P77" s="186">
        <f>O77*100/N77</f>
        <v>100</v>
      </c>
      <c r="Q77" s="186">
        <f t="shared" si="57"/>
        <v>1951.8986399999999</v>
      </c>
      <c r="R77" s="186">
        <f t="shared" si="57"/>
        <v>1951.8986399999999</v>
      </c>
      <c r="S77" s="186">
        <f t="shared" si="57"/>
        <v>0</v>
      </c>
      <c r="T77" s="186">
        <f t="shared" si="57"/>
        <v>1506.69424</v>
      </c>
      <c r="U77" s="186">
        <f t="shared" si="57"/>
        <v>1506.69424</v>
      </c>
      <c r="V77" s="186">
        <f t="shared" si="57"/>
        <v>0</v>
      </c>
      <c r="W77" s="186">
        <f t="shared" si="57"/>
        <v>0</v>
      </c>
      <c r="X77" s="186">
        <f t="shared" si="57"/>
        <v>0</v>
      </c>
      <c r="Y77" s="186">
        <f t="shared" si="57"/>
        <v>0</v>
      </c>
      <c r="Z77" s="186">
        <f t="shared" si="57"/>
        <v>3227.1336000000001</v>
      </c>
      <c r="AA77" s="186">
        <f t="shared" si="57"/>
        <v>3227.1336000000001</v>
      </c>
      <c r="AB77" s="186">
        <f t="shared" si="57"/>
        <v>0</v>
      </c>
      <c r="AC77" s="186">
        <f t="shared" si="57"/>
        <v>8.4747599999999998</v>
      </c>
      <c r="AD77" s="186">
        <f t="shared" si="57"/>
        <v>8.4747599999999998</v>
      </c>
      <c r="AE77" s="186">
        <f t="shared" si="57"/>
        <v>0</v>
      </c>
      <c r="AF77" s="186">
        <f t="shared" si="57"/>
        <v>0</v>
      </c>
      <c r="AG77" s="186">
        <f t="shared" si="57"/>
        <v>0</v>
      </c>
      <c r="AH77" s="186">
        <f t="shared" si="57"/>
        <v>0</v>
      </c>
      <c r="AI77" s="186">
        <f t="shared" si="57"/>
        <v>43.409199999999998</v>
      </c>
      <c r="AJ77" s="186">
        <f t="shared" si="57"/>
        <v>0</v>
      </c>
      <c r="AK77" s="186">
        <f t="shared" si="57"/>
        <v>0</v>
      </c>
      <c r="AL77" s="186">
        <f t="shared" si="57"/>
        <v>0</v>
      </c>
      <c r="AM77" s="186">
        <f t="shared" si="57"/>
        <v>0</v>
      </c>
      <c r="AN77" s="186">
        <f t="shared" si="57"/>
        <v>0</v>
      </c>
      <c r="AO77" s="186">
        <f t="shared" si="57"/>
        <v>0</v>
      </c>
      <c r="AP77" s="186">
        <f t="shared" si="57"/>
        <v>0</v>
      </c>
      <c r="AQ77" s="186">
        <f t="shared" si="57"/>
        <v>0</v>
      </c>
      <c r="AR77" s="186">
        <f t="shared" si="57"/>
        <v>0</v>
      </c>
      <c r="AS77" s="186">
        <f t="shared" si="57"/>
        <v>0</v>
      </c>
      <c r="AT77" s="186">
        <f t="shared" si="57"/>
        <v>0</v>
      </c>
      <c r="AU77" s="186">
        <f t="shared" si="57"/>
        <v>0</v>
      </c>
      <c r="AV77" s="300"/>
    </row>
    <row r="78" spans="1:48">
      <c r="A78" s="298"/>
      <c r="B78" s="310"/>
      <c r="C78" s="299"/>
      <c r="D78" s="185" t="s">
        <v>37</v>
      </c>
      <c r="E78" s="186">
        <f t="shared" si="50"/>
        <v>0</v>
      </c>
      <c r="F78" s="186">
        <f t="shared" si="51"/>
        <v>0</v>
      </c>
      <c r="G78" s="186" t="e">
        <f t="shared" si="39"/>
        <v>#DIV/0!</v>
      </c>
      <c r="H78" s="184"/>
      <c r="I78" s="184"/>
      <c r="J78" s="190"/>
      <c r="K78" s="184"/>
      <c r="L78" s="184"/>
      <c r="M78" s="190"/>
      <c r="N78" s="184"/>
      <c r="O78" s="184"/>
      <c r="P78" s="190"/>
      <c r="Q78" s="184"/>
      <c r="R78" s="184"/>
      <c r="S78" s="190"/>
      <c r="T78" s="184"/>
      <c r="U78" s="184"/>
      <c r="V78" s="190"/>
      <c r="W78" s="184"/>
      <c r="X78" s="184"/>
      <c r="Y78" s="190"/>
      <c r="Z78" s="184"/>
      <c r="AA78" s="184"/>
      <c r="AB78" s="190"/>
      <c r="AC78" s="184"/>
      <c r="AD78" s="184"/>
      <c r="AE78" s="190"/>
      <c r="AF78" s="184"/>
      <c r="AG78" s="184"/>
      <c r="AH78" s="190"/>
      <c r="AI78" s="184"/>
      <c r="AJ78" s="184"/>
      <c r="AK78" s="190"/>
      <c r="AL78" s="184"/>
      <c r="AM78" s="184"/>
      <c r="AN78" s="184"/>
      <c r="AO78" s="184"/>
      <c r="AP78" s="190"/>
      <c r="AQ78" s="190"/>
      <c r="AR78" s="190"/>
      <c r="AS78" s="184"/>
      <c r="AT78" s="184"/>
      <c r="AU78" s="190"/>
      <c r="AV78" s="300"/>
    </row>
    <row r="79" spans="1:48" ht="31.2" customHeight="1">
      <c r="A79" s="298"/>
      <c r="B79" s="310"/>
      <c r="C79" s="299"/>
      <c r="D79" s="185" t="s">
        <v>2</v>
      </c>
      <c r="E79" s="186">
        <f t="shared" si="50"/>
        <v>0</v>
      </c>
      <c r="F79" s="186">
        <f t="shared" si="51"/>
        <v>0</v>
      </c>
      <c r="G79" s="186" t="e">
        <f t="shared" si="39"/>
        <v>#DIV/0!</v>
      </c>
      <c r="H79" s="184"/>
      <c r="I79" s="184"/>
      <c r="J79" s="190"/>
      <c r="K79" s="184"/>
      <c r="L79" s="184"/>
      <c r="M79" s="190"/>
      <c r="N79" s="184"/>
      <c r="O79" s="184"/>
      <c r="P79" s="190"/>
      <c r="Q79" s="184"/>
      <c r="R79" s="184"/>
      <c r="S79" s="190"/>
      <c r="T79" s="184"/>
      <c r="U79" s="184"/>
      <c r="V79" s="190"/>
      <c r="W79" s="184"/>
      <c r="X79" s="184"/>
      <c r="Y79" s="190"/>
      <c r="Z79" s="184"/>
      <c r="AA79" s="184"/>
      <c r="AB79" s="190"/>
      <c r="AC79" s="184"/>
      <c r="AD79" s="184"/>
      <c r="AE79" s="190"/>
      <c r="AF79" s="184"/>
      <c r="AG79" s="184"/>
      <c r="AH79" s="190"/>
      <c r="AI79" s="184"/>
      <c r="AJ79" s="184"/>
      <c r="AK79" s="190"/>
      <c r="AL79" s="190"/>
      <c r="AM79" s="190"/>
      <c r="AN79" s="184"/>
      <c r="AO79" s="184"/>
      <c r="AP79" s="190"/>
      <c r="AQ79" s="190"/>
      <c r="AR79" s="190"/>
      <c r="AS79" s="184"/>
      <c r="AT79" s="184"/>
      <c r="AU79" s="190"/>
      <c r="AV79" s="300"/>
    </row>
    <row r="80" spans="1:48" ht="21.75" customHeight="1">
      <c r="A80" s="298"/>
      <c r="B80" s="310"/>
      <c r="C80" s="299"/>
      <c r="D80" s="185" t="s">
        <v>43</v>
      </c>
      <c r="E80" s="186">
        <f t="shared" si="50"/>
        <v>65150.711239999997</v>
      </c>
      <c r="F80" s="186">
        <f t="shared" si="51"/>
        <v>65107.302039999995</v>
      </c>
      <c r="G80" s="186">
        <f t="shared" si="39"/>
        <v>99.933371103440308</v>
      </c>
      <c r="H80" s="184"/>
      <c r="I80" s="184"/>
      <c r="J80" s="190"/>
      <c r="K80" s="184"/>
      <c r="L80" s="184"/>
      <c r="M80" s="190"/>
      <c r="N80" s="184">
        <v>58413.1008</v>
      </c>
      <c r="O80" s="184">
        <v>58413.1008</v>
      </c>
      <c r="P80" s="186">
        <f t="shared" ref="P80:P81" si="58">O80*100/N80</f>
        <v>100</v>
      </c>
      <c r="Q80" s="184">
        <v>1951.8986399999999</v>
      </c>
      <c r="R80" s="184">
        <v>1951.8986399999999</v>
      </c>
      <c r="S80" s="190"/>
      <c r="T80" s="184">
        <v>1506.69424</v>
      </c>
      <c r="U80" s="184">
        <v>1506.69424</v>
      </c>
      <c r="V80" s="190"/>
      <c r="W80" s="184"/>
      <c r="X80" s="184"/>
      <c r="Y80" s="190"/>
      <c r="Z80" s="184">
        <v>3227.1336000000001</v>
      </c>
      <c r="AA80" s="184">
        <v>3227.1336000000001</v>
      </c>
      <c r="AB80" s="190"/>
      <c r="AC80" s="184">
        <v>8.4747599999999998</v>
      </c>
      <c r="AD80" s="184">
        <v>8.4747599999999998</v>
      </c>
      <c r="AE80" s="190"/>
      <c r="AF80" s="184"/>
      <c r="AG80" s="184"/>
      <c r="AH80" s="190"/>
      <c r="AI80" s="184">
        <f>51.88396-8.47476</f>
        <v>43.409199999999998</v>
      </c>
      <c r="AJ80" s="184"/>
      <c r="AK80" s="190"/>
      <c r="AL80" s="190"/>
      <c r="AM80" s="190"/>
      <c r="AN80" s="184"/>
      <c r="AO80" s="184"/>
      <c r="AP80" s="190"/>
      <c r="AQ80" s="190"/>
      <c r="AR80" s="190"/>
      <c r="AS80" s="170"/>
      <c r="AT80" s="184"/>
      <c r="AU80" s="190"/>
      <c r="AV80" s="300"/>
    </row>
    <row r="81" spans="1:48" ht="30" customHeight="1">
      <c r="A81" s="298"/>
      <c r="B81" s="310"/>
      <c r="C81" s="299"/>
      <c r="D81" s="193" t="s">
        <v>273</v>
      </c>
      <c r="E81" s="186">
        <f t="shared" si="50"/>
        <v>64866.437279999998</v>
      </c>
      <c r="F81" s="186">
        <f t="shared" si="51"/>
        <v>64866.437279999998</v>
      </c>
      <c r="G81" s="186">
        <f t="shared" si="39"/>
        <v>100</v>
      </c>
      <c r="H81" s="184"/>
      <c r="I81" s="184"/>
      <c r="J81" s="190"/>
      <c r="K81" s="184"/>
      <c r="L81" s="184"/>
      <c r="M81" s="190"/>
      <c r="N81" s="184">
        <v>58413.1008</v>
      </c>
      <c r="O81" s="184">
        <v>58413.1008</v>
      </c>
      <c r="P81" s="186">
        <f t="shared" si="58"/>
        <v>100</v>
      </c>
      <c r="Q81" s="184">
        <v>1053.3364799999999</v>
      </c>
      <c r="R81" s="184">
        <v>1053.3364799999999</v>
      </c>
      <c r="S81" s="190"/>
      <c r="T81" s="184">
        <v>2405.2564000000002</v>
      </c>
      <c r="U81" s="184">
        <v>2405.2564000000002</v>
      </c>
      <c r="V81" s="190"/>
      <c r="W81" s="184"/>
      <c r="X81" s="184"/>
      <c r="Y81" s="190"/>
      <c r="Z81" s="184">
        <v>2994.7435999999998</v>
      </c>
      <c r="AA81" s="184">
        <v>2994.7435999999998</v>
      </c>
      <c r="AB81" s="190"/>
      <c r="AC81" s="203"/>
      <c r="AD81" s="184"/>
      <c r="AE81" s="190"/>
      <c r="AF81" s="184"/>
      <c r="AG81" s="184"/>
      <c r="AH81" s="190"/>
      <c r="AI81" s="184"/>
      <c r="AJ81" s="184"/>
      <c r="AK81" s="190"/>
      <c r="AL81" s="190"/>
      <c r="AM81" s="190"/>
      <c r="AN81" s="184"/>
      <c r="AO81" s="184"/>
      <c r="AP81" s="190"/>
      <c r="AQ81" s="190"/>
      <c r="AR81" s="190"/>
      <c r="AS81" s="203"/>
      <c r="AT81" s="184"/>
      <c r="AU81" s="190"/>
      <c r="AV81" s="300"/>
    </row>
    <row r="82" spans="1:48" s="116" customFormat="1" ht="22.2" customHeight="1">
      <c r="A82" s="298" t="s">
        <v>324</v>
      </c>
      <c r="B82" s="310" t="s">
        <v>460</v>
      </c>
      <c r="C82" s="299" t="s">
        <v>476</v>
      </c>
      <c r="D82" s="192" t="s">
        <v>41</v>
      </c>
      <c r="E82" s="186">
        <f t="shared" si="50"/>
        <v>1185.4582</v>
      </c>
      <c r="F82" s="186">
        <f t="shared" si="51"/>
        <v>118.54582000000001</v>
      </c>
      <c r="G82" s="186">
        <f t="shared" si="39"/>
        <v>10</v>
      </c>
      <c r="H82" s="186">
        <f>SUM(H83:H85)</f>
        <v>0</v>
      </c>
      <c r="I82" s="186">
        <f t="shared" ref="I82:AU82" si="59">SUM(I83:I85)</f>
        <v>0</v>
      </c>
      <c r="J82" s="186">
        <f t="shared" si="59"/>
        <v>0</v>
      </c>
      <c r="K82" s="186">
        <f t="shared" si="59"/>
        <v>0</v>
      </c>
      <c r="L82" s="186">
        <f t="shared" si="59"/>
        <v>0</v>
      </c>
      <c r="M82" s="186">
        <f t="shared" si="59"/>
        <v>0</v>
      </c>
      <c r="N82" s="186">
        <f t="shared" si="59"/>
        <v>0</v>
      </c>
      <c r="O82" s="186">
        <f t="shared" si="59"/>
        <v>0</v>
      </c>
      <c r="P82" s="186">
        <f t="shared" si="59"/>
        <v>0</v>
      </c>
      <c r="Q82" s="186">
        <f t="shared" si="59"/>
        <v>0</v>
      </c>
      <c r="R82" s="186">
        <f t="shared" si="59"/>
        <v>0</v>
      </c>
      <c r="S82" s="186">
        <f t="shared" si="59"/>
        <v>0</v>
      </c>
      <c r="T82" s="186">
        <f t="shared" si="59"/>
        <v>0</v>
      </c>
      <c r="U82" s="186">
        <f t="shared" si="59"/>
        <v>0</v>
      </c>
      <c r="V82" s="186">
        <f t="shared" si="59"/>
        <v>0</v>
      </c>
      <c r="W82" s="186">
        <f t="shared" si="59"/>
        <v>0</v>
      </c>
      <c r="X82" s="186">
        <f t="shared" si="59"/>
        <v>0</v>
      </c>
      <c r="Y82" s="186">
        <f t="shared" si="59"/>
        <v>0</v>
      </c>
      <c r="Z82" s="186">
        <f t="shared" si="59"/>
        <v>118.54582000000001</v>
      </c>
      <c r="AA82" s="186">
        <f t="shared" si="59"/>
        <v>118.54582000000001</v>
      </c>
      <c r="AB82" s="186">
        <f t="shared" si="59"/>
        <v>0</v>
      </c>
      <c r="AC82" s="186">
        <f t="shared" si="59"/>
        <v>0</v>
      </c>
      <c r="AD82" s="186">
        <f t="shared" si="59"/>
        <v>0</v>
      </c>
      <c r="AE82" s="186">
        <f t="shared" si="59"/>
        <v>0</v>
      </c>
      <c r="AF82" s="186">
        <f t="shared" si="59"/>
        <v>0</v>
      </c>
      <c r="AG82" s="186">
        <f t="shared" si="59"/>
        <v>0</v>
      </c>
      <c r="AH82" s="186">
        <f t="shared" si="59"/>
        <v>0</v>
      </c>
      <c r="AI82" s="186">
        <f t="shared" si="59"/>
        <v>0</v>
      </c>
      <c r="AJ82" s="186">
        <f t="shared" si="59"/>
        <v>0</v>
      </c>
      <c r="AK82" s="186">
        <f t="shared" si="59"/>
        <v>0</v>
      </c>
      <c r="AL82" s="186">
        <f t="shared" si="59"/>
        <v>0</v>
      </c>
      <c r="AM82" s="186">
        <f t="shared" si="59"/>
        <v>0</v>
      </c>
      <c r="AN82" s="186">
        <f t="shared" si="59"/>
        <v>1066.91238</v>
      </c>
      <c r="AO82" s="186">
        <f t="shared" si="59"/>
        <v>0</v>
      </c>
      <c r="AP82" s="186">
        <f t="shared" si="59"/>
        <v>0</v>
      </c>
      <c r="AQ82" s="186">
        <f t="shared" si="59"/>
        <v>0</v>
      </c>
      <c r="AR82" s="186">
        <f t="shared" si="59"/>
        <v>0</v>
      </c>
      <c r="AS82" s="186">
        <f t="shared" si="59"/>
        <v>0</v>
      </c>
      <c r="AT82" s="186">
        <f t="shared" si="59"/>
        <v>0</v>
      </c>
      <c r="AU82" s="186">
        <f t="shared" si="59"/>
        <v>0</v>
      </c>
      <c r="AV82" s="300"/>
    </row>
    <row r="83" spans="1:48">
      <c r="A83" s="298"/>
      <c r="B83" s="310"/>
      <c r="C83" s="299"/>
      <c r="D83" s="185" t="s">
        <v>37</v>
      </c>
      <c r="E83" s="186">
        <f t="shared" si="50"/>
        <v>0</v>
      </c>
      <c r="F83" s="186">
        <f t="shared" si="51"/>
        <v>0</v>
      </c>
      <c r="G83" s="186" t="e">
        <f t="shared" si="39"/>
        <v>#DIV/0!</v>
      </c>
      <c r="H83" s="184"/>
      <c r="I83" s="184"/>
      <c r="J83" s="190"/>
      <c r="K83" s="184"/>
      <c r="L83" s="184"/>
      <c r="M83" s="190"/>
      <c r="N83" s="184"/>
      <c r="O83" s="184"/>
      <c r="P83" s="190"/>
      <c r="Q83" s="184"/>
      <c r="R83" s="184"/>
      <c r="S83" s="190"/>
      <c r="T83" s="184"/>
      <c r="U83" s="184"/>
      <c r="V83" s="190"/>
      <c r="W83" s="184"/>
      <c r="X83" s="184"/>
      <c r="Y83" s="190"/>
      <c r="Z83" s="184"/>
      <c r="AA83" s="184"/>
      <c r="AB83" s="190"/>
      <c r="AC83" s="184"/>
      <c r="AD83" s="184"/>
      <c r="AE83" s="190"/>
      <c r="AF83" s="184"/>
      <c r="AG83" s="184"/>
      <c r="AH83" s="190"/>
      <c r="AI83" s="184"/>
      <c r="AJ83" s="184"/>
      <c r="AK83" s="190"/>
      <c r="AL83" s="184"/>
      <c r="AM83" s="184"/>
      <c r="AN83" s="184"/>
      <c r="AO83" s="184"/>
      <c r="AP83" s="190"/>
      <c r="AQ83" s="190"/>
      <c r="AR83" s="190"/>
      <c r="AS83" s="184"/>
      <c r="AT83" s="184"/>
      <c r="AU83" s="190"/>
      <c r="AV83" s="300"/>
    </row>
    <row r="84" spans="1:48" ht="31.2" customHeight="1">
      <c r="A84" s="298"/>
      <c r="B84" s="310"/>
      <c r="C84" s="299"/>
      <c r="D84" s="185" t="s">
        <v>2</v>
      </c>
      <c r="E84" s="186">
        <f t="shared" si="50"/>
        <v>0</v>
      </c>
      <c r="F84" s="186">
        <f t="shared" si="51"/>
        <v>0</v>
      </c>
      <c r="G84" s="186" t="e">
        <f t="shared" si="39"/>
        <v>#DIV/0!</v>
      </c>
      <c r="H84" s="184"/>
      <c r="I84" s="184"/>
      <c r="J84" s="190"/>
      <c r="K84" s="184"/>
      <c r="L84" s="184"/>
      <c r="M84" s="190"/>
      <c r="N84" s="184"/>
      <c r="O84" s="184"/>
      <c r="P84" s="190"/>
      <c r="Q84" s="184"/>
      <c r="R84" s="184"/>
      <c r="S84" s="190"/>
      <c r="T84" s="184"/>
      <c r="U84" s="184"/>
      <c r="V84" s="190"/>
      <c r="W84" s="184"/>
      <c r="X84" s="184"/>
      <c r="Y84" s="190"/>
      <c r="Z84" s="184"/>
      <c r="AA84" s="184"/>
      <c r="AB84" s="190"/>
      <c r="AC84" s="184"/>
      <c r="AD84" s="184"/>
      <c r="AE84" s="190"/>
      <c r="AF84" s="184"/>
      <c r="AG84" s="184"/>
      <c r="AH84" s="190"/>
      <c r="AI84" s="184"/>
      <c r="AJ84" s="184"/>
      <c r="AK84" s="190"/>
      <c r="AL84" s="190"/>
      <c r="AM84" s="190"/>
      <c r="AN84" s="184"/>
      <c r="AO84" s="184"/>
      <c r="AP84" s="190"/>
      <c r="AQ84" s="190"/>
      <c r="AR84" s="190"/>
      <c r="AS84" s="184"/>
      <c r="AT84" s="184"/>
      <c r="AU84" s="190"/>
      <c r="AV84" s="300"/>
    </row>
    <row r="85" spans="1:48" ht="21.75" customHeight="1">
      <c r="A85" s="298"/>
      <c r="B85" s="310"/>
      <c r="C85" s="299"/>
      <c r="D85" s="185" t="s">
        <v>43</v>
      </c>
      <c r="E85" s="186">
        <f t="shared" si="50"/>
        <v>1185.4582</v>
      </c>
      <c r="F85" s="186">
        <f t="shared" si="51"/>
        <v>118.54582000000001</v>
      </c>
      <c r="G85" s="186">
        <f t="shared" si="39"/>
        <v>10</v>
      </c>
      <c r="H85" s="184"/>
      <c r="I85" s="184"/>
      <c r="J85" s="190"/>
      <c r="K85" s="184"/>
      <c r="L85" s="184"/>
      <c r="M85" s="190"/>
      <c r="N85" s="184"/>
      <c r="O85" s="184"/>
      <c r="P85" s="190"/>
      <c r="Q85" s="184"/>
      <c r="R85" s="184"/>
      <c r="S85" s="190"/>
      <c r="T85" s="184"/>
      <c r="U85" s="184"/>
      <c r="V85" s="190"/>
      <c r="W85" s="184"/>
      <c r="X85" s="184"/>
      <c r="Y85" s="190"/>
      <c r="Z85" s="184">
        <v>118.54582000000001</v>
      </c>
      <c r="AA85" s="184">
        <v>118.54582000000001</v>
      </c>
      <c r="AB85" s="190"/>
      <c r="AC85" s="170"/>
      <c r="AD85" s="184"/>
      <c r="AE85" s="190"/>
      <c r="AF85" s="184"/>
      <c r="AG85" s="184"/>
      <c r="AH85" s="190"/>
      <c r="AI85" s="184"/>
      <c r="AJ85" s="184"/>
      <c r="AK85" s="190"/>
      <c r="AL85" s="190"/>
      <c r="AM85" s="190"/>
      <c r="AN85" s="170">
        <f>1185.4582-118.54582</f>
        <v>1066.91238</v>
      </c>
      <c r="AO85" s="184"/>
      <c r="AP85" s="190"/>
      <c r="AQ85" s="190"/>
      <c r="AR85" s="190"/>
      <c r="AS85" s="170"/>
      <c r="AT85" s="184"/>
      <c r="AU85" s="190"/>
      <c r="AV85" s="300"/>
    </row>
    <row r="86" spans="1:48" ht="30" customHeight="1">
      <c r="A86" s="298"/>
      <c r="B86" s="310"/>
      <c r="C86" s="299"/>
      <c r="D86" s="193" t="s">
        <v>273</v>
      </c>
      <c r="E86" s="186">
        <f t="shared" si="50"/>
        <v>0</v>
      </c>
      <c r="F86" s="186">
        <f t="shared" si="51"/>
        <v>0</v>
      </c>
      <c r="G86" s="186" t="e">
        <f t="shared" si="39"/>
        <v>#DIV/0!</v>
      </c>
      <c r="H86" s="184"/>
      <c r="I86" s="184"/>
      <c r="J86" s="190"/>
      <c r="K86" s="184"/>
      <c r="L86" s="184"/>
      <c r="M86" s="190"/>
      <c r="N86" s="184"/>
      <c r="O86" s="184"/>
      <c r="P86" s="190"/>
      <c r="Q86" s="184"/>
      <c r="R86" s="184"/>
      <c r="S86" s="190"/>
      <c r="T86" s="184"/>
      <c r="U86" s="184"/>
      <c r="V86" s="190"/>
      <c r="W86" s="184"/>
      <c r="X86" s="184"/>
      <c r="Y86" s="190"/>
      <c r="Z86" s="184"/>
      <c r="AA86" s="184"/>
      <c r="AB86" s="190"/>
      <c r="AC86" s="184"/>
      <c r="AD86" s="184"/>
      <c r="AE86" s="190"/>
      <c r="AF86" s="184"/>
      <c r="AG86" s="184"/>
      <c r="AH86" s="190"/>
      <c r="AI86" s="184"/>
      <c r="AJ86" s="184"/>
      <c r="AK86" s="190"/>
      <c r="AL86" s="190"/>
      <c r="AM86" s="190"/>
      <c r="AN86" s="184"/>
      <c r="AO86" s="184"/>
      <c r="AP86" s="190"/>
      <c r="AQ86" s="190"/>
      <c r="AR86" s="190"/>
      <c r="AS86" s="184"/>
      <c r="AT86" s="184"/>
      <c r="AU86" s="190"/>
      <c r="AV86" s="300"/>
    </row>
    <row r="87" spans="1:48" s="116" customFormat="1" ht="22.2" customHeight="1">
      <c r="A87" s="298" t="s">
        <v>323</v>
      </c>
      <c r="B87" s="310" t="s">
        <v>461</v>
      </c>
      <c r="C87" s="299" t="s">
        <v>476</v>
      </c>
      <c r="D87" s="192" t="s">
        <v>41</v>
      </c>
      <c r="E87" s="186">
        <f t="shared" si="50"/>
        <v>762.59209999999985</v>
      </c>
      <c r="F87" s="186">
        <f t="shared" si="51"/>
        <v>76.259209999999996</v>
      </c>
      <c r="G87" s="186">
        <f t="shared" si="39"/>
        <v>10.000000000000002</v>
      </c>
      <c r="H87" s="186">
        <f>SUM(H88:H90)</f>
        <v>0</v>
      </c>
      <c r="I87" s="186">
        <f t="shared" ref="I87:AU87" si="60">SUM(I88:I90)</f>
        <v>0</v>
      </c>
      <c r="J87" s="186">
        <f t="shared" si="60"/>
        <v>0</v>
      </c>
      <c r="K87" s="186">
        <f t="shared" si="60"/>
        <v>0</v>
      </c>
      <c r="L87" s="186">
        <f t="shared" si="60"/>
        <v>0</v>
      </c>
      <c r="M87" s="186">
        <f t="shared" si="60"/>
        <v>0</v>
      </c>
      <c r="N87" s="186">
        <f t="shared" si="60"/>
        <v>0</v>
      </c>
      <c r="O87" s="186">
        <f t="shared" si="60"/>
        <v>0</v>
      </c>
      <c r="P87" s="186">
        <f t="shared" si="60"/>
        <v>0</v>
      </c>
      <c r="Q87" s="186">
        <f t="shared" si="60"/>
        <v>0</v>
      </c>
      <c r="R87" s="186">
        <f t="shared" si="60"/>
        <v>0</v>
      </c>
      <c r="S87" s="186">
        <f t="shared" si="60"/>
        <v>0</v>
      </c>
      <c r="T87" s="186">
        <f t="shared" si="60"/>
        <v>0</v>
      </c>
      <c r="U87" s="186">
        <f t="shared" si="60"/>
        <v>0</v>
      </c>
      <c r="V87" s="186">
        <f t="shared" si="60"/>
        <v>0</v>
      </c>
      <c r="W87" s="186">
        <f t="shared" si="60"/>
        <v>0</v>
      </c>
      <c r="X87" s="186">
        <f t="shared" si="60"/>
        <v>0</v>
      </c>
      <c r="Y87" s="186">
        <f t="shared" si="60"/>
        <v>0</v>
      </c>
      <c r="Z87" s="186">
        <f t="shared" si="60"/>
        <v>76.259209999999996</v>
      </c>
      <c r="AA87" s="186">
        <f t="shared" si="60"/>
        <v>76.259209999999996</v>
      </c>
      <c r="AB87" s="186">
        <f t="shared" si="60"/>
        <v>0</v>
      </c>
      <c r="AC87" s="186">
        <f t="shared" si="60"/>
        <v>0</v>
      </c>
      <c r="AD87" s="186">
        <f t="shared" si="60"/>
        <v>0</v>
      </c>
      <c r="AE87" s="186">
        <f t="shared" si="60"/>
        <v>0</v>
      </c>
      <c r="AF87" s="186">
        <f t="shared" si="60"/>
        <v>0</v>
      </c>
      <c r="AG87" s="186">
        <f t="shared" si="60"/>
        <v>0</v>
      </c>
      <c r="AH87" s="186">
        <f t="shared" si="60"/>
        <v>0</v>
      </c>
      <c r="AI87" s="186">
        <f t="shared" si="60"/>
        <v>0</v>
      </c>
      <c r="AJ87" s="186">
        <f t="shared" si="60"/>
        <v>0</v>
      </c>
      <c r="AK87" s="186">
        <f t="shared" si="60"/>
        <v>0</v>
      </c>
      <c r="AL87" s="186">
        <f t="shared" si="60"/>
        <v>0</v>
      </c>
      <c r="AM87" s="186">
        <f t="shared" si="60"/>
        <v>0</v>
      </c>
      <c r="AN87" s="186">
        <f t="shared" si="60"/>
        <v>686.33288999999991</v>
      </c>
      <c r="AO87" s="186">
        <f t="shared" si="60"/>
        <v>0</v>
      </c>
      <c r="AP87" s="186">
        <f t="shared" si="60"/>
        <v>0</v>
      </c>
      <c r="AQ87" s="186">
        <f t="shared" si="60"/>
        <v>0</v>
      </c>
      <c r="AR87" s="186">
        <f t="shared" si="60"/>
        <v>0</v>
      </c>
      <c r="AS87" s="186">
        <f t="shared" si="60"/>
        <v>0</v>
      </c>
      <c r="AT87" s="186">
        <f t="shared" si="60"/>
        <v>0</v>
      </c>
      <c r="AU87" s="186">
        <f t="shared" si="60"/>
        <v>0</v>
      </c>
      <c r="AV87" s="300"/>
    </row>
    <row r="88" spans="1:48">
      <c r="A88" s="298"/>
      <c r="B88" s="310"/>
      <c r="C88" s="299"/>
      <c r="D88" s="185" t="s">
        <v>37</v>
      </c>
      <c r="E88" s="186">
        <f t="shared" si="50"/>
        <v>0</v>
      </c>
      <c r="F88" s="186">
        <f t="shared" si="51"/>
        <v>0</v>
      </c>
      <c r="G88" s="186" t="e">
        <f t="shared" si="39"/>
        <v>#DIV/0!</v>
      </c>
      <c r="H88" s="184"/>
      <c r="I88" s="184"/>
      <c r="J88" s="190"/>
      <c r="K88" s="184"/>
      <c r="L88" s="184"/>
      <c r="M88" s="190"/>
      <c r="N88" s="184"/>
      <c r="O88" s="184"/>
      <c r="P88" s="190"/>
      <c r="Q88" s="184"/>
      <c r="R88" s="184"/>
      <c r="S88" s="190"/>
      <c r="T88" s="184"/>
      <c r="U88" s="184"/>
      <c r="V88" s="190"/>
      <c r="W88" s="184"/>
      <c r="X88" s="184"/>
      <c r="Y88" s="190"/>
      <c r="Z88" s="184"/>
      <c r="AA88" s="184"/>
      <c r="AB88" s="190"/>
      <c r="AC88" s="184"/>
      <c r="AD88" s="184"/>
      <c r="AE88" s="190"/>
      <c r="AF88" s="184"/>
      <c r="AG88" s="184"/>
      <c r="AH88" s="190"/>
      <c r="AI88" s="184"/>
      <c r="AJ88" s="184"/>
      <c r="AK88" s="190"/>
      <c r="AL88" s="184"/>
      <c r="AM88" s="184"/>
      <c r="AN88" s="184"/>
      <c r="AO88" s="184"/>
      <c r="AP88" s="190"/>
      <c r="AQ88" s="190"/>
      <c r="AR88" s="190"/>
      <c r="AS88" s="184"/>
      <c r="AT88" s="184"/>
      <c r="AU88" s="190"/>
      <c r="AV88" s="300"/>
    </row>
    <row r="89" spans="1:48" ht="31.2" customHeight="1">
      <c r="A89" s="298"/>
      <c r="B89" s="310"/>
      <c r="C89" s="299"/>
      <c r="D89" s="185" t="s">
        <v>2</v>
      </c>
      <c r="E89" s="186">
        <f t="shared" si="50"/>
        <v>0</v>
      </c>
      <c r="F89" s="186">
        <f t="shared" si="51"/>
        <v>0</v>
      </c>
      <c r="G89" s="186" t="e">
        <f t="shared" si="39"/>
        <v>#DIV/0!</v>
      </c>
      <c r="H89" s="184"/>
      <c r="I89" s="184"/>
      <c r="J89" s="190"/>
      <c r="K89" s="184"/>
      <c r="L89" s="184"/>
      <c r="M89" s="190"/>
      <c r="N89" s="184"/>
      <c r="O89" s="184"/>
      <c r="P89" s="190"/>
      <c r="Q89" s="184"/>
      <c r="R89" s="184"/>
      <c r="S89" s="190"/>
      <c r="T89" s="184"/>
      <c r="U89" s="184"/>
      <c r="V89" s="190"/>
      <c r="W89" s="184"/>
      <c r="X89" s="184"/>
      <c r="Y89" s="190"/>
      <c r="Z89" s="184"/>
      <c r="AA89" s="184"/>
      <c r="AB89" s="190"/>
      <c r="AC89" s="184"/>
      <c r="AD89" s="184"/>
      <c r="AE89" s="190"/>
      <c r="AF89" s="184"/>
      <c r="AG89" s="184"/>
      <c r="AH89" s="190"/>
      <c r="AI89" s="184"/>
      <c r="AJ89" s="184"/>
      <c r="AK89" s="190"/>
      <c r="AL89" s="190"/>
      <c r="AM89" s="190"/>
      <c r="AN89" s="184"/>
      <c r="AO89" s="184"/>
      <c r="AP89" s="190"/>
      <c r="AQ89" s="190"/>
      <c r="AR89" s="190"/>
      <c r="AS89" s="184"/>
      <c r="AT89" s="184"/>
      <c r="AU89" s="190"/>
      <c r="AV89" s="300"/>
    </row>
    <row r="90" spans="1:48" ht="21.75" customHeight="1">
      <c r="A90" s="298"/>
      <c r="B90" s="310"/>
      <c r="C90" s="299"/>
      <c r="D90" s="185" t="s">
        <v>43</v>
      </c>
      <c r="E90" s="186">
        <f t="shared" si="50"/>
        <v>762.59209999999985</v>
      </c>
      <c r="F90" s="186">
        <f t="shared" si="51"/>
        <v>76.259209999999996</v>
      </c>
      <c r="G90" s="186">
        <f t="shared" si="39"/>
        <v>10.000000000000002</v>
      </c>
      <c r="H90" s="184"/>
      <c r="I90" s="184"/>
      <c r="J90" s="190"/>
      <c r="K90" s="184"/>
      <c r="L90" s="184"/>
      <c r="M90" s="190"/>
      <c r="N90" s="184"/>
      <c r="O90" s="184"/>
      <c r="P90" s="190"/>
      <c r="Q90" s="184"/>
      <c r="R90" s="184"/>
      <c r="S90" s="190"/>
      <c r="T90" s="184"/>
      <c r="U90" s="184"/>
      <c r="V90" s="190"/>
      <c r="W90" s="184"/>
      <c r="X90" s="184"/>
      <c r="Y90" s="190"/>
      <c r="Z90" s="184">
        <v>76.259209999999996</v>
      </c>
      <c r="AA90" s="184">
        <v>76.259209999999996</v>
      </c>
      <c r="AB90" s="190"/>
      <c r="AC90" s="170"/>
      <c r="AD90" s="184"/>
      <c r="AE90" s="190"/>
      <c r="AF90" s="184"/>
      <c r="AG90" s="184"/>
      <c r="AH90" s="190"/>
      <c r="AI90" s="184"/>
      <c r="AJ90" s="184"/>
      <c r="AK90" s="190"/>
      <c r="AL90" s="190"/>
      <c r="AM90" s="190"/>
      <c r="AN90" s="170">
        <f>762.5921-76.25921</f>
        <v>686.33288999999991</v>
      </c>
      <c r="AO90" s="184"/>
      <c r="AP90" s="190"/>
      <c r="AQ90" s="190"/>
      <c r="AR90" s="190"/>
      <c r="AS90" s="170"/>
      <c r="AT90" s="184"/>
      <c r="AU90" s="190"/>
      <c r="AV90" s="300"/>
    </row>
    <row r="91" spans="1:48" ht="30" customHeight="1">
      <c r="A91" s="298"/>
      <c r="B91" s="310"/>
      <c r="C91" s="299"/>
      <c r="D91" s="193" t="s">
        <v>273</v>
      </c>
      <c r="E91" s="186">
        <f t="shared" si="50"/>
        <v>0</v>
      </c>
      <c r="F91" s="186">
        <f t="shared" si="51"/>
        <v>0</v>
      </c>
      <c r="G91" s="186" t="e">
        <f t="shared" si="39"/>
        <v>#DIV/0!</v>
      </c>
      <c r="H91" s="184"/>
      <c r="I91" s="184"/>
      <c r="J91" s="190"/>
      <c r="K91" s="184"/>
      <c r="L91" s="184"/>
      <c r="M91" s="190"/>
      <c r="N91" s="184"/>
      <c r="O91" s="184"/>
      <c r="P91" s="190"/>
      <c r="Q91" s="184"/>
      <c r="R91" s="184"/>
      <c r="S91" s="190"/>
      <c r="T91" s="184"/>
      <c r="U91" s="184"/>
      <c r="V91" s="190"/>
      <c r="W91" s="184"/>
      <c r="X91" s="184"/>
      <c r="Y91" s="190"/>
      <c r="Z91" s="184"/>
      <c r="AA91" s="184"/>
      <c r="AB91" s="190"/>
      <c r="AC91" s="184"/>
      <c r="AD91" s="184"/>
      <c r="AE91" s="190"/>
      <c r="AF91" s="184"/>
      <c r="AG91" s="184"/>
      <c r="AH91" s="190"/>
      <c r="AI91" s="184"/>
      <c r="AJ91" s="184"/>
      <c r="AK91" s="190"/>
      <c r="AL91" s="190"/>
      <c r="AM91" s="190"/>
      <c r="AN91" s="184"/>
      <c r="AO91" s="184"/>
      <c r="AP91" s="190"/>
      <c r="AQ91" s="190"/>
      <c r="AR91" s="190"/>
      <c r="AS91" s="184"/>
      <c r="AT91" s="184"/>
      <c r="AU91" s="190"/>
      <c r="AV91" s="300"/>
    </row>
    <row r="92" spans="1:48" s="116" customFormat="1" ht="22.2" customHeight="1">
      <c r="A92" s="298" t="s">
        <v>322</v>
      </c>
      <c r="B92" s="310" t="s">
        <v>309</v>
      </c>
      <c r="C92" s="299" t="s">
        <v>476</v>
      </c>
      <c r="D92" s="192" t="s">
        <v>41</v>
      </c>
      <c r="E92" s="186">
        <f t="shared" si="50"/>
        <v>1242.3268</v>
      </c>
      <c r="F92" s="186">
        <f t="shared" si="51"/>
        <v>124.23268</v>
      </c>
      <c r="G92" s="186">
        <f t="shared" si="39"/>
        <v>10</v>
      </c>
      <c r="H92" s="186">
        <f>SUM(H93:H95)</f>
        <v>0</v>
      </c>
      <c r="I92" s="186">
        <f t="shared" ref="I92:AU92" si="61">SUM(I93:I95)</f>
        <v>0</v>
      </c>
      <c r="J92" s="186">
        <f t="shared" si="61"/>
        <v>0</v>
      </c>
      <c r="K92" s="186">
        <f t="shared" si="61"/>
        <v>0</v>
      </c>
      <c r="L92" s="186">
        <f t="shared" si="61"/>
        <v>0</v>
      </c>
      <c r="M92" s="186">
        <f t="shared" si="61"/>
        <v>0</v>
      </c>
      <c r="N92" s="186">
        <f t="shared" si="61"/>
        <v>0</v>
      </c>
      <c r="O92" s="186">
        <f t="shared" si="61"/>
        <v>0</v>
      </c>
      <c r="P92" s="186">
        <f t="shared" si="61"/>
        <v>0</v>
      </c>
      <c r="Q92" s="186">
        <f t="shared" si="61"/>
        <v>0</v>
      </c>
      <c r="R92" s="186">
        <f t="shared" si="61"/>
        <v>0</v>
      </c>
      <c r="S92" s="186">
        <f t="shared" si="61"/>
        <v>0</v>
      </c>
      <c r="T92" s="186">
        <f t="shared" si="61"/>
        <v>0</v>
      </c>
      <c r="U92" s="186">
        <f t="shared" si="61"/>
        <v>0</v>
      </c>
      <c r="V92" s="186">
        <f t="shared" si="61"/>
        <v>0</v>
      </c>
      <c r="W92" s="186">
        <f t="shared" si="61"/>
        <v>0</v>
      </c>
      <c r="X92" s="186">
        <f t="shared" si="61"/>
        <v>0</v>
      </c>
      <c r="Y92" s="186">
        <f t="shared" si="61"/>
        <v>0</v>
      </c>
      <c r="Z92" s="186">
        <f t="shared" si="61"/>
        <v>124.23268</v>
      </c>
      <c r="AA92" s="186">
        <f t="shared" si="61"/>
        <v>124.23268</v>
      </c>
      <c r="AB92" s="186">
        <f t="shared" si="61"/>
        <v>0</v>
      </c>
      <c r="AC92" s="186">
        <f t="shared" si="61"/>
        <v>0</v>
      </c>
      <c r="AD92" s="186">
        <f t="shared" si="61"/>
        <v>0</v>
      </c>
      <c r="AE92" s="186">
        <f t="shared" si="61"/>
        <v>0</v>
      </c>
      <c r="AF92" s="186">
        <f t="shared" si="61"/>
        <v>0</v>
      </c>
      <c r="AG92" s="186">
        <f t="shared" si="61"/>
        <v>0</v>
      </c>
      <c r="AH92" s="186">
        <f t="shared" si="61"/>
        <v>0</v>
      </c>
      <c r="AI92" s="186">
        <f t="shared" si="61"/>
        <v>0</v>
      </c>
      <c r="AJ92" s="186">
        <f t="shared" si="61"/>
        <v>0</v>
      </c>
      <c r="AK92" s="186">
        <f t="shared" si="61"/>
        <v>0</v>
      </c>
      <c r="AL92" s="186">
        <f t="shared" si="61"/>
        <v>0</v>
      </c>
      <c r="AM92" s="186">
        <f t="shared" si="61"/>
        <v>0</v>
      </c>
      <c r="AN92" s="186">
        <f t="shared" si="61"/>
        <v>1118.09412</v>
      </c>
      <c r="AO92" s="186">
        <f t="shared" si="61"/>
        <v>0</v>
      </c>
      <c r="AP92" s="186">
        <f t="shared" si="61"/>
        <v>0</v>
      </c>
      <c r="AQ92" s="186">
        <f t="shared" si="61"/>
        <v>0</v>
      </c>
      <c r="AR92" s="186">
        <f t="shared" si="61"/>
        <v>0</v>
      </c>
      <c r="AS92" s="186">
        <f t="shared" si="61"/>
        <v>0</v>
      </c>
      <c r="AT92" s="186">
        <f t="shared" si="61"/>
        <v>0</v>
      </c>
      <c r="AU92" s="186">
        <f t="shared" si="61"/>
        <v>0</v>
      </c>
      <c r="AV92" s="300"/>
    </row>
    <row r="93" spans="1:48">
      <c r="A93" s="298"/>
      <c r="B93" s="310"/>
      <c r="C93" s="299"/>
      <c r="D93" s="185" t="s">
        <v>37</v>
      </c>
      <c r="E93" s="186">
        <f t="shared" si="50"/>
        <v>0</v>
      </c>
      <c r="F93" s="186">
        <f t="shared" si="51"/>
        <v>0</v>
      </c>
      <c r="G93" s="186" t="e">
        <f t="shared" si="39"/>
        <v>#DIV/0!</v>
      </c>
      <c r="H93" s="184"/>
      <c r="I93" s="184"/>
      <c r="J93" s="190"/>
      <c r="K93" s="184"/>
      <c r="L93" s="184"/>
      <c r="M93" s="190"/>
      <c r="N93" s="184"/>
      <c r="O93" s="184"/>
      <c r="P93" s="190"/>
      <c r="Q93" s="184"/>
      <c r="R93" s="184"/>
      <c r="S93" s="190"/>
      <c r="T93" s="184"/>
      <c r="U93" s="184"/>
      <c r="V93" s="190"/>
      <c r="W93" s="184"/>
      <c r="X93" s="184"/>
      <c r="Y93" s="190"/>
      <c r="Z93" s="184"/>
      <c r="AA93" s="184"/>
      <c r="AB93" s="190"/>
      <c r="AC93" s="184"/>
      <c r="AD93" s="184"/>
      <c r="AE93" s="190"/>
      <c r="AF93" s="184"/>
      <c r="AG93" s="184"/>
      <c r="AH93" s="190"/>
      <c r="AI93" s="184"/>
      <c r="AJ93" s="184"/>
      <c r="AK93" s="190"/>
      <c r="AL93" s="184"/>
      <c r="AM93" s="184"/>
      <c r="AN93" s="184"/>
      <c r="AO93" s="184"/>
      <c r="AP93" s="190"/>
      <c r="AQ93" s="190"/>
      <c r="AR93" s="190"/>
      <c r="AS93" s="184"/>
      <c r="AT93" s="184"/>
      <c r="AU93" s="190"/>
      <c r="AV93" s="300"/>
    </row>
    <row r="94" spans="1:48" ht="31.2" customHeight="1">
      <c r="A94" s="298"/>
      <c r="B94" s="310"/>
      <c r="C94" s="299"/>
      <c r="D94" s="185" t="s">
        <v>2</v>
      </c>
      <c r="E94" s="186">
        <f t="shared" si="50"/>
        <v>0</v>
      </c>
      <c r="F94" s="186">
        <f t="shared" si="51"/>
        <v>0</v>
      </c>
      <c r="G94" s="186" t="e">
        <f t="shared" si="39"/>
        <v>#DIV/0!</v>
      </c>
      <c r="H94" s="184"/>
      <c r="I94" s="184"/>
      <c r="J94" s="190"/>
      <c r="K94" s="184"/>
      <c r="L94" s="184"/>
      <c r="M94" s="190"/>
      <c r="N94" s="184"/>
      <c r="O94" s="184"/>
      <c r="P94" s="190"/>
      <c r="Q94" s="184"/>
      <c r="R94" s="184"/>
      <c r="S94" s="190"/>
      <c r="T94" s="184"/>
      <c r="U94" s="184"/>
      <c r="V94" s="190"/>
      <c r="W94" s="184"/>
      <c r="X94" s="184"/>
      <c r="Y94" s="190"/>
      <c r="Z94" s="184"/>
      <c r="AA94" s="184"/>
      <c r="AB94" s="190"/>
      <c r="AC94" s="184"/>
      <c r="AD94" s="184"/>
      <c r="AE94" s="190"/>
      <c r="AF94" s="184"/>
      <c r="AG94" s="184"/>
      <c r="AH94" s="190"/>
      <c r="AI94" s="184"/>
      <c r="AJ94" s="184"/>
      <c r="AK94" s="190"/>
      <c r="AL94" s="190"/>
      <c r="AM94" s="190"/>
      <c r="AN94" s="184"/>
      <c r="AO94" s="184"/>
      <c r="AP94" s="190"/>
      <c r="AQ94" s="190"/>
      <c r="AR94" s="190"/>
      <c r="AS94" s="184"/>
      <c r="AT94" s="184"/>
      <c r="AU94" s="190"/>
      <c r="AV94" s="300"/>
    </row>
    <row r="95" spans="1:48" ht="21.75" customHeight="1">
      <c r="A95" s="298"/>
      <c r="B95" s="310"/>
      <c r="C95" s="299"/>
      <c r="D95" s="185" t="s">
        <v>43</v>
      </c>
      <c r="E95" s="186">
        <f t="shared" si="50"/>
        <v>1242.3268</v>
      </c>
      <c r="F95" s="186">
        <f t="shared" si="51"/>
        <v>124.23268</v>
      </c>
      <c r="G95" s="186">
        <f t="shared" si="39"/>
        <v>10</v>
      </c>
      <c r="H95" s="184"/>
      <c r="I95" s="184"/>
      <c r="J95" s="190"/>
      <c r="K95" s="184"/>
      <c r="L95" s="184"/>
      <c r="M95" s="190"/>
      <c r="N95" s="184"/>
      <c r="O95" s="184"/>
      <c r="P95" s="190"/>
      <c r="Q95" s="184"/>
      <c r="R95" s="184"/>
      <c r="S95" s="190"/>
      <c r="T95" s="184"/>
      <c r="U95" s="184"/>
      <c r="V95" s="190"/>
      <c r="W95" s="184"/>
      <c r="X95" s="184"/>
      <c r="Y95" s="190"/>
      <c r="Z95" s="184">
        <v>124.23268</v>
      </c>
      <c r="AA95" s="184">
        <v>124.23268</v>
      </c>
      <c r="AB95" s="190"/>
      <c r="AC95" s="170"/>
      <c r="AD95" s="184"/>
      <c r="AE95" s="190"/>
      <c r="AF95" s="184"/>
      <c r="AG95" s="184"/>
      <c r="AH95" s="190"/>
      <c r="AI95" s="184"/>
      <c r="AJ95" s="184"/>
      <c r="AK95" s="190"/>
      <c r="AL95" s="190"/>
      <c r="AM95" s="190"/>
      <c r="AN95" s="170">
        <f>1361.5068-124.23268-119.18</f>
        <v>1118.09412</v>
      </c>
      <c r="AO95" s="184"/>
      <c r="AP95" s="190"/>
      <c r="AQ95" s="190"/>
      <c r="AR95" s="190"/>
      <c r="AS95" s="170"/>
      <c r="AT95" s="184"/>
      <c r="AU95" s="190"/>
      <c r="AV95" s="300"/>
    </row>
    <row r="96" spans="1:48" ht="30" customHeight="1">
      <c r="A96" s="298"/>
      <c r="B96" s="310"/>
      <c r="C96" s="299"/>
      <c r="D96" s="193" t="s">
        <v>273</v>
      </c>
      <c r="E96" s="186">
        <f t="shared" si="50"/>
        <v>0</v>
      </c>
      <c r="F96" s="186">
        <f t="shared" si="51"/>
        <v>0</v>
      </c>
      <c r="G96" s="186" t="e">
        <f t="shared" si="39"/>
        <v>#DIV/0!</v>
      </c>
      <c r="H96" s="184"/>
      <c r="I96" s="184"/>
      <c r="J96" s="190"/>
      <c r="K96" s="184"/>
      <c r="L96" s="184"/>
      <c r="M96" s="190"/>
      <c r="N96" s="184"/>
      <c r="O96" s="184"/>
      <c r="P96" s="190"/>
      <c r="Q96" s="184"/>
      <c r="R96" s="184"/>
      <c r="S96" s="190"/>
      <c r="T96" s="184"/>
      <c r="U96" s="184"/>
      <c r="V96" s="190"/>
      <c r="W96" s="184"/>
      <c r="X96" s="184"/>
      <c r="Y96" s="190"/>
      <c r="Z96" s="184"/>
      <c r="AA96" s="184"/>
      <c r="AB96" s="190"/>
      <c r="AC96" s="184"/>
      <c r="AD96" s="184"/>
      <c r="AE96" s="190"/>
      <c r="AF96" s="184"/>
      <c r="AG96" s="184"/>
      <c r="AH96" s="190"/>
      <c r="AI96" s="184"/>
      <c r="AJ96" s="184"/>
      <c r="AK96" s="190"/>
      <c r="AL96" s="190"/>
      <c r="AM96" s="190"/>
      <c r="AN96" s="184"/>
      <c r="AO96" s="184"/>
      <c r="AP96" s="190"/>
      <c r="AQ96" s="190"/>
      <c r="AR96" s="190"/>
      <c r="AS96" s="184"/>
      <c r="AT96" s="184"/>
      <c r="AU96" s="190"/>
      <c r="AV96" s="300"/>
    </row>
    <row r="97" spans="1:48" s="116" customFormat="1" ht="22.2" customHeight="1">
      <c r="A97" s="298" t="s">
        <v>321</v>
      </c>
      <c r="B97" s="310" t="s">
        <v>310</v>
      </c>
      <c r="C97" s="299" t="s">
        <v>476</v>
      </c>
      <c r="D97" s="192" t="s">
        <v>41</v>
      </c>
      <c r="E97" s="186">
        <f t="shared" si="50"/>
        <v>1874.3493100000001</v>
      </c>
      <c r="F97" s="186">
        <f t="shared" si="51"/>
        <v>187.43493000000001</v>
      </c>
      <c r="G97" s="186">
        <f t="shared" si="39"/>
        <v>9.9999999466481508</v>
      </c>
      <c r="H97" s="186">
        <f>SUM(H98:H100)</f>
        <v>0</v>
      </c>
      <c r="I97" s="186">
        <f t="shared" ref="I97:AU97" si="62">SUM(I98:I100)</f>
        <v>0</v>
      </c>
      <c r="J97" s="186">
        <f t="shared" si="62"/>
        <v>0</v>
      </c>
      <c r="K97" s="186">
        <f t="shared" si="62"/>
        <v>0</v>
      </c>
      <c r="L97" s="186">
        <f t="shared" si="62"/>
        <v>0</v>
      </c>
      <c r="M97" s="186">
        <f t="shared" si="62"/>
        <v>0</v>
      </c>
      <c r="N97" s="186">
        <f t="shared" si="62"/>
        <v>0</v>
      </c>
      <c r="O97" s="186">
        <f t="shared" si="62"/>
        <v>0</v>
      </c>
      <c r="P97" s="186">
        <f t="shared" si="62"/>
        <v>0</v>
      </c>
      <c r="Q97" s="186">
        <f t="shared" si="62"/>
        <v>0</v>
      </c>
      <c r="R97" s="186">
        <f t="shared" si="62"/>
        <v>0</v>
      </c>
      <c r="S97" s="186">
        <f t="shared" si="62"/>
        <v>0</v>
      </c>
      <c r="T97" s="186">
        <f t="shared" si="62"/>
        <v>0</v>
      </c>
      <c r="U97" s="186">
        <f t="shared" si="62"/>
        <v>0</v>
      </c>
      <c r="V97" s="186">
        <f t="shared" si="62"/>
        <v>0</v>
      </c>
      <c r="W97" s="186">
        <f t="shared" si="62"/>
        <v>0</v>
      </c>
      <c r="X97" s="186">
        <f t="shared" si="62"/>
        <v>0</v>
      </c>
      <c r="Y97" s="186">
        <f t="shared" si="62"/>
        <v>0</v>
      </c>
      <c r="Z97" s="186">
        <f t="shared" si="62"/>
        <v>187.43493000000001</v>
      </c>
      <c r="AA97" s="186">
        <f t="shared" si="62"/>
        <v>187.43493000000001</v>
      </c>
      <c r="AB97" s="186">
        <f t="shared" si="62"/>
        <v>0</v>
      </c>
      <c r="AC97" s="186">
        <f t="shared" si="62"/>
        <v>0</v>
      </c>
      <c r="AD97" s="186">
        <f t="shared" si="62"/>
        <v>0</v>
      </c>
      <c r="AE97" s="186">
        <f t="shared" si="62"/>
        <v>0</v>
      </c>
      <c r="AF97" s="186">
        <f t="shared" si="62"/>
        <v>0</v>
      </c>
      <c r="AG97" s="186">
        <f t="shared" si="62"/>
        <v>0</v>
      </c>
      <c r="AH97" s="186">
        <f t="shared" si="62"/>
        <v>0</v>
      </c>
      <c r="AI97" s="186">
        <f t="shared" si="62"/>
        <v>1686.9143800000002</v>
      </c>
      <c r="AJ97" s="186">
        <f t="shared" si="62"/>
        <v>0</v>
      </c>
      <c r="AK97" s="186">
        <f t="shared" si="62"/>
        <v>0</v>
      </c>
      <c r="AL97" s="186">
        <f t="shared" si="62"/>
        <v>0</v>
      </c>
      <c r="AM97" s="186">
        <f t="shared" si="62"/>
        <v>0</v>
      </c>
      <c r="AN97" s="186">
        <f t="shared" si="62"/>
        <v>0</v>
      </c>
      <c r="AO97" s="186">
        <f t="shared" si="62"/>
        <v>0</v>
      </c>
      <c r="AP97" s="186">
        <f t="shared" si="62"/>
        <v>0</v>
      </c>
      <c r="AQ97" s="186">
        <f t="shared" si="62"/>
        <v>0</v>
      </c>
      <c r="AR97" s="186">
        <f t="shared" si="62"/>
        <v>0</v>
      </c>
      <c r="AS97" s="186">
        <f t="shared" si="62"/>
        <v>0</v>
      </c>
      <c r="AT97" s="186">
        <f t="shared" si="62"/>
        <v>0</v>
      </c>
      <c r="AU97" s="186">
        <f t="shared" si="62"/>
        <v>0</v>
      </c>
      <c r="AV97" s="300"/>
    </row>
    <row r="98" spans="1:48">
      <c r="A98" s="298"/>
      <c r="B98" s="310"/>
      <c r="C98" s="299"/>
      <c r="D98" s="185" t="s">
        <v>37</v>
      </c>
      <c r="E98" s="186">
        <f t="shared" si="50"/>
        <v>0</v>
      </c>
      <c r="F98" s="186">
        <f t="shared" si="51"/>
        <v>0</v>
      </c>
      <c r="G98" s="186" t="e">
        <f t="shared" si="39"/>
        <v>#DIV/0!</v>
      </c>
      <c r="H98" s="184"/>
      <c r="I98" s="184"/>
      <c r="J98" s="190"/>
      <c r="K98" s="184"/>
      <c r="L98" s="184"/>
      <c r="M98" s="190"/>
      <c r="N98" s="184"/>
      <c r="O98" s="184"/>
      <c r="P98" s="190"/>
      <c r="Q98" s="184"/>
      <c r="R98" s="184"/>
      <c r="S98" s="190"/>
      <c r="T98" s="184"/>
      <c r="U98" s="184"/>
      <c r="V98" s="190"/>
      <c r="W98" s="184"/>
      <c r="X98" s="184"/>
      <c r="Y98" s="190"/>
      <c r="Z98" s="184"/>
      <c r="AA98" s="184"/>
      <c r="AB98" s="190"/>
      <c r="AC98" s="184"/>
      <c r="AD98" s="184"/>
      <c r="AE98" s="190"/>
      <c r="AF98" s="184"/>
      <c r="AG98" s="184"/>
      <c r="AH98" s="190"/>
      <c r="AI98" s="184"/>
      <c r="AJ98" s="184"/>
      <c r="AK98" s="190"/>
      <c r="AL98" s="184"/>
      <c r="AM98" s="184"/>
      <c r="AN98" s="184"/>
      <c r="AO98" s="184"/>
      <c r="AP98" s="190"/>
      <c r="AQ98" s="190"/>
      <c r="AR98" s="190"/>
      <c r="AS98" s="184"/>
      <c r="AT98" s="184"/>
      <c r="AU98" s="190"/>
      <c r="AV98" s="300"/>
    </row>
    <row r="99" spans="1:48" ht="31.2" customHeight="1">
      <c r="A99" s="298"/>
      <c r="B99" s="310"/>
      <c r="C99" s="299"/>
      <c r="D99" s="185" t="s">
        <v>2</v>
      </c>
      <c r="E99" s="186">
        <f t="shared" si="50"/>
        <v>0</v>
      </c>
      <c r="F99" s="186">
        <f t="shared" si="51"/>
        <v>0</v>
      </c>
      <c r="G99" s="186" t="e">
        <f t="shared" si="39"/>
        <v>#DIV/0!</v>
      </c>
      <c r="H99" s="184"/>
      <c r="I99" s="184"/>
      <c r="J99" s="190"/>
      <c r="K99" s="184"/>
      <c r="L99" s="184"/>
      <c r="M99" s="190"/>
      <c r="N99" s="184"/>
      <c r="O99" s="184"/>
      <c r="P99" s="190"/>
      <c r="Q99" s="184"/>
      <c r="R99" s="184"/>
      <c r="S99" s="190"/>
      <c r="T99" s="184"/>
      <c r="U99" s="184"/>
      <c r="V99" s="190"/>
      <c r="W99" s="184"/>
      <c r="X99" s="184"/>
      <c r="Y99" s="190"/>
      <c r="Z99" s="184"/>
      <c r="AA99" s="184"/>
      <c r="AB99" s="190"/>
      <c r="AC99" s="184"/>
      <c r="AD99" s="184"/>
      <c r="AE99" s="190"/>
      <c r="AF99" s="184"/>
      <c r="AG99" s="184"/>
      <c r="AH99" s="190"/>
      <c r="AI99" s="184"/>
      <c r="AJ99" s="184"/>
      <c r="AK99" s="190"/>
      <c r="AL99" s="190"/>
      <c r="AM99" s="190"/>
      <c r="AN99" s="184"/>
      <c r="AO99" s="184"/>
      <c r="AP99" s="190"/>
      <c r="AQ99" s="190"/>
      <c r="AR99" s="190"/>
      <c r="AS99" s="184"/>
      <c r="AT99" s="184"/>
      <c r="AU99" s="190"/>
      <c r="AV99" s="300"/>
    </row>
    <row r="100" spans="1:48" ht="21.75" customHeight="1">
      <c r="A100" s="298"/>
      <c r="B100" s="310"/>
      <c r="C100" s="299"/>
      <c r="D100" s="185" t="s">
        <v>43</v>
      </c>
      <c r="E100" s="186">
        <f t="shared" si="50"/>
        <v>1874.3493100000001</v>
      </c>
      <c r="F100" s="186">
        <f t="shared" si="51"/>
        <v>187.43493000000001</v>
      </c>
      <c r="G100" s="186">
        <f t="shared" si="39"/>
        <v>9.9999999466481508</v>
      </c>
      <c r="H100" s="184"/>
      <c r="I100" s="184"/>
      <c r="J100" s="190"/>
      <c r="K100" s="184"/>
      <c r="L100" s="184"/>
      <c r="M100" s="190"/>
      <c r="N100" s="184"/>
      <c r="O100" s="184"/>
      <c r="P100" s="190"/>
      <c r="Q100" s="184"/>
      <c r="R100" s="184"/>
      <c r="S100" s="190"/>
      <c r="T100" s="184"/>
      <c r="U100" s="184"/>
      <c r="V100" s="190"/>
      <c r="W100" s="184"/>
      <c r="X100" s="184"/>
      <c r="Y100" s="190"/>
      <c r="Z100" s="184">
        <v>187.43493000000001</v>
      </c>
      <c r="AA100" s="184">
        <v>187.43493000000001</v>
      </c>
      <c r="AB100" s="190"/>
      <c r="AC100" s="170"/>
      <c r="AD100" s="184"/>
      <c r="AE100" s="190"/>
      <c r="AF100" s="170"/>
      <c r="AG100" s="184"/>
      <c r="AH100" s="190"/>
      <c r="AI100" s="170">
        <f>1686.34931-187.43493+188</f>
        <v>1686.9143800000002</v>
      </c>
      <c r="AJ100" s="184"/>
      <c r="AK100" s="190"/>
      <c r="AL100" s="190"/>
      <c r="AM100" s="190"/>
      <c r="AN100" s="184"/>
      <c r="AO100" s="184"/>
      <c r="AP100" s="190"/>
      <c r="AQ100" s="190"/>
      <c r="AR100" s="190"/>
      <c r="AS100" s="170"/>
      <c r="AT100" s="184"/>
      <c r="AU100" s="190"/>
      <c r="AV100" s="300"/>
    </row>
    <row r="101" spans="1:48" ht="30" customHeight="1">
      <c r="A101" s="298"/>
      <c r="B101" s="310"/>
      <c r="C101" s="299"/>
      <c r="D101" s="193" t="s">
        <v>273</v>
      </c>
      <c r="E101" s="186">
        <f t="shared" si="50"/>
        <v>0</v>
      </c>
      <c r="F101" s="186">
        <f t="shared" si="51"/>
        <v>0</v>
      </c>
      <c r="G101" s="186" t="e">
        <f t="shared" si="39"/>
        <v>#DIV/0!</v>
      </c>
      <c r="H101" s="184"/>
      <c r="I101" s="184"/>
      <c r="J101" s="190"/>
      <c r="K101" s="184"/>
      <c r="L101" s="184"/>
      <c r="M101" s="190"/>
      <c r="N101" s="184"/>
      <c r="O101" s="184"/>
      <c r="P101" s="190"/>
      <c r="Q101" s="184"/>
      <c r="R101" s="184"/>
      <c r="S101" s="190"/>
      <c r="T101" s="184"/>
      <c r="U101" s="184"/>
      <c r="V101" s="190"/>
      <c r="W101" s="184"/>
      <c r="X101" s="184"/>
      <c r="Y101" s="190"/>
      <c r="Z101" s="184"/>
      <c r="AA101" s="184"/>
      <c r="AB101" s="190"/>
      <c r="AC101" s="184"/>
      <c r="AD101" s="184"/>
      <c r="AE101" s="190"/>
      <c r="AF101" s="184"/>
      <c r="AG101" s="184"/>
      <c r="AH101" s="190"/>
      <c r="AI101" s="184"/>
      <c r="AJ101" s="184"/>
      <c r="AK101" s="190"/>
      <c r="AL101" s="190"/>
      <c r="AM101" s="190"/>
      <c r="AN101" s="184"/>
      <c r="AO101" s="184"/>
      <c r="AP101" s="190"/>
      <c r="AQ101" s="190"/>
      <c r="AR101" s="190"/>
      <c r="AS101" s="184"/>
      <c r="AT101" s="184"/>
      <c r="AU101" s="190"/>
      <c r="AV101" s="300"/>
    </row>
    <row r="102" spans="1:48" s="116" customFormat="1" ht="22.2" customHeight="1">
      <c r="A102" s="298" t="s">
        <v>320</v>
      </c>
      <c r="B102" s="310" t="s">
        <v>538</v>
      </c>
      <c r="C102" s="299" t="s">
        <v>476</v>
      </c>
      <c r="D102" s="192" t="s">
        <v>41</v>
      </c>
      <c r="E102" s="186">
        <f t="shared" si="50"/>
        <v>885.13969999999995</v>
      </c>
      <c r="F102" s="186">
        <f t="shared" si="51"/>
        <v>88.51397</v>
      </c>
      <c r="G102" s="186">
        <f t="shared" si="39"/>
        <v>10</v>
      </c>
      <c r="H102" s="186">
        <f>SUM(H103:H105)</f>
        <v>0</v>
      </c>
      <c r="I102" s="186">
        <f t="shared" ref="I102:AU102" si="63">SUM(I103:I105)</f>
        <v>0</v>
      </c>
      <c r="J102" s="186">
        <f t="shared" si="63"/>
        <v>0</v>
      </c>
      <c r="K102" s="186">
        <f t="shared" si="63"/>
        <v>0</v>
      </c>
      <c r="L102" s="186">
        <f t="shared" si="63"/>
        <v>0</v>
      </c>
      <c r="M102" s="186">
        <f t="shared" si="63"/>
        <v>0</v>
      </c>
      <c r="N102" s="186">
        <f t="shared" si="63"/>
        <v>0</v>
      </c>
      <c r="O102" s="186">
        <f t="shared" si="63"/>
        <v>0</v>
      </c>
      <c r="P102" s="186">
        <f t="shared" si="63"/>
        <v>0</v>
      </c>
      <c r="Q102" s="186">
        <f t="shared" si="63"/>
        <v>0</v>
      </c>
      <c r="R102" s="186">
        <f t="shared" si="63"/>
        <v>0</v>
      </c>
      <c r="S102" s="186">
        <f t="shared" si="63"/>
        <v>0</v>
      </c>
      <c r="T102" s="186">
        <f t="shared" si="63"/>
        <v>0</v>
      </c>
      <c r="U102" s="186">
        <f t="shared" si="63"/>
        <v>0</v>
      </c>
      <c r="V102" s="186">
        <f t="shared" si="63"/>
        <v>0</v>
      </c>
      <c r="W102" s="186">
        <f t="shared" si="63"/>
        <v>0</v>
      </c>
      <c r="X102" s="186">
        <f t="shared" si="63"/>
        <v>0</v>
      </c>
      <c r="Y102" s="186">
        <f t="shared" si="63"/>
        <v>0</v>
      </c>
      <c r="Z102" s="186">
        <f t="shared" si="63"/>
        <v>88.51397</v>
      </c>
      <c r="AA102" s="186">
        <f t="shared" si="63"/>
        <v>88.51397</v>
      </c>
      <c r="AB102" s="186">
        <f t="shared" si="63"/>
        <v>0</v>
      </c>
      <c r="AC102" s="186">
        <f t="shared" si="63"/>
        <v>0</v>
      </c>
      <c r="AD102" s="186">
        <f t="shared" si="63"/>
        <v>0</v>
      </c>
      <c r="AE102" s="186">
        <f t="shared" si="63"/>
        <v>0</v>
      </c>
      <c r="AF102" s="186">
        <f t="shared" si="63"/>
        <v>0</v>
      </c>
      <c r="AG102" s="186">
        <f t="shared" si="63"/>
        <v>0</v>
      </c>
      <c r="AH102" s="186">
        <f t="shared" si="63"/>
        <v>0</v>
      </c>
      <c r="AI102" s="186">
        <f t="shared" si="63"/>
        <v>0</v>
      </c>
      <c r="AJ102" s="186">
        <f t="shared" si="63"/>
        <v>0</v>
      </c>
      <c r="AK102" s="186">
        <f t="shared" si="63"/>
        <v>0</v>
      </c>
      <c r="AL102" s="186">
        <f t="shared" si="63"/>
        <v>0</v>
      </c>
      <c r="AM102" s="186">
        <f t="shared" si="63"/>
        <v>0</v>
      </c>
      <c r="AN102" s="186">
        <f t="shared" si="63"/>
        <v>796.62572999999998</v>
      </c>
      <c r="AO102" s="186">
        <f t="shared" si="63"/>
        <v>0</v>
      </c>
      <c r="AP102" s="186">
        <f t="shared" si="63"/>
        <v>0</v>
      </c>
      <c r="AQ102" s="186">
        <f t="shared" si="63"/>
        <v>0</v>
      </c>
      <c r="AR102" s="186">
        <f t="shared" si="63"/>
        <v>0</v>
      </c>
      <c r="AS102" s="186">
        <f t="shared" si="63"/>
        <v>0</v>
      </c>
      <c r="AT102" s="186">
        <f t="shared" si="63"/>
        <v>0</v>
      </c>
      <c r="AU102" s="186">
        <f t="shared" si="63"/>
        <v>0</v>
      </c>
      <c r="AV102" s="300"/>
    </row>
    <row r="103" spans="1:48">
      <c r="A103" s="298"/>
      <c r="B103" s="310"/>
      <c r="C103" s="299"/>
      <c r="D103" s="185" t="s">
        <v>37</v>
      </c>
      <c r="E103" s="186">
        <f t="shared" si="50"/>
        <v>0</v>
      </c>
      <c r="F103" s="186">
        <f t="shared" si="51"/>
        <v>0</v>
      </c>
      <c r="G103" s="186" t="e">
        <f t="shared" si="39"/>
        <v>#DIV/0!</v>
      </c>
      <c r="H103" s="184"/>
      <c r="I103" s="184"/>
      <c r="J103" s="190"/>
      <c r="K103" s="184"/>
      <c r="L103" s="184"/>
      <c r="M103" s="190"/>
      <c r="N103" s="184"/>
      <c r="O103" s="184"/>
      <c r="P103" s="190"/>
      <c r="Q103" s="184"/>
      <c r="R103" s="184"/>
      <c r="S103" s="190"/>
      <c r="T103" s="184"/>
      <c r="U103" s="184"/>
      <c r="V103" s="190"/>
      <c r="W103" s="184"/>
      <c r="X103" s="184"/>
      <c r="Y103" s="190"/>
      <c r="Z103" s="184"/>
      <c r="AA103" s="184"/>
      <c r="AB103" s="190"/>
      <c r="AC103" s="184"/>
      <c r="AD103" s="184"/>
      <c r="AE103" s="190"/>
      <c r="AF103" s="184"/>
      <c r="AG103" s="184"/>
      <c r="AH103" s="190"/>
      <c r="AI103" s="184"/>
      <c r="AJ103" s="184"/>
      <c r="AK103" s="190"/>
      <c r="AL103" s="184"/>
      <c r="AM103" s="184"/>
      <c r="AN103" s="184"/>
      <c r="AO103" s="184"/>
      <c r="AP103" s="190"/>
      <c r="AQ103" s="190"/>
      <c r="AR103" s="190"/>
      <c r="AS103" s="184"/>
      <c r="AT103" s="184"/>
      <c r="AU103" s="190"/>
      <c r="AV103" s="300"/>
    </row>
    <row r="104" spans="1:48" ht="31.2" customHeight="1">
      <c r="A104" s="298"/>
      <c r="B104" s="310"/>
      <c r="C104" s="299"/>
      <c r="D104" s="185" t="s">
        <v>2</v>
      </c>
      <c r="E104" s="186">
        <f t="shared" si="50"/>
        <v>0</v>
      </c>
      <c r="F104" s="186">
        <f t="shared" si="51"/>
        <v>0</v>
      </c>
      <c r="G104" s="186" t="e">
        <f t="shared" si="39"/>
        <v>#DIV/0!</v>
      </c>
      <c r="H104" s="184"/>
      <c r="I104" s="184"/>
      <c r="J104" s="190"/>
      <c r="K104" s="184"/>
      <c r="L104" s="184"/>
      <c r="M104" s="190"/>
      <c r="N104" s="184"/>
      <c r="O104" s="184"/>
      <c r="P104" s="190"/>
      <c r="Q104" s="184"/>
      <c r="R104" s="184"/>
      <c r="S104" s="190"/>
      <c r="T104" s="184"/>
      <c r="U104" s="184"/>
      <c r="V104" s="190"/>
      <c r="W104" s="184"/>
      <c r="X104" s="184"/>
      <c r="Y104" s="190"/>
      <c r="Z104" s="184"/>
      <c r="AA104" s="184"/>
      <c r="AB104" s="190"/>
      <c r="AC104" s="184"/>
      <c r="AD104" s="184"/>
      <c r="AE104" s="190"/>
      <c r="AF104" s="184"/>
      <c r="AG104" s="184"/>
      <c r="AH104" s="190"/>
      <c r="AI104" s="184"/>
      <c r="AJ104" s="184"/>
      <c r="AK104" s="190"/>
      <c r="AL104" s="190"/>
      <c r="AM104" s="190"/>
      <c r="AN104" s="184"/>
      <c r="AO104" s="184"/>
      <c r="AP104" s="190"/>
      <c r="AQ104" s="190"/>
      <c r="AR104" s="190"/>
      <c r="AS104" s="184"/>
      <c r="AT104" s="184"/>
      <c r="AU104" s="190"/>
      <c r="AV104" s="300"/>
    </row>
    <row r="105" spans="1:48" ht="21.75" customHeight="1">
      <c r="A105" s="298"/>
      <c r="B105" s="310"/>
      <c r="C105" s="299"/>
      <c r="D105" s="185" t="s">
        <v>43</v>
      </c>
      <c r="E105" s="186">
        <f t="shared" si="50"/>
        <v>885.13969999999995</v>
      </c>
      <c r="F105" s="186">
        <f t="shared" si="51"/>
        <v>88.51397</v>
      </c>
      <c r="G105" s="186">
        <f t="shared" si="39"/>
        <v>10</v>
      </c>
      <c r="H105" s="184"/>
      <c r="I105" s="184"/>
      <c r="J105" s="190"/>
      <c r="K105" s="184"/>
      <c r="L105" s="184"/>
      <c r="M105" s="190"/>
      <c r="N105" s="184"/>
      <c r="O105" s="184"/>
      <c r="P105" s="190"/>
      <c r="Q105" s="184"/>
      <c r="R105" s="184"/>
      <c r="S105" s="190"/>
      <c r="T105" s="184"/>
      <c r="U105" s="184"/>
      <c r="V105" s="190"/>
      <c r="W105" s="184"/>
      <c r="X105" s="184"/>
      <c r="Y105" s="190"/>
      <c r="Z105" s="184">
        <v>88.51397</v>
      </c>
      <c r="AA105" s="184">
        <v>88.51397</v>
      </c>
      <c r="AB105" s="190"/>
      <c r="AC105" s="170"/>
      <c r="AD105" s="184"/>
      <c r="AE105" s="190"/>
      <c r="AF105" s="184"/>
      <c r="AG105" s="184"/>
      <c r="AH105" s="190"/>
      <c r="AI105" s="184"/>
      <c r="AJ105" s="184"/>
      <c r="AK105" s="190"/>
      <c r="AL105" s="190"/>
      <c r="AM105" s="190"/>
      <c r="AN105" s="170">
        <f>885.1397-88.51397</f>
        <v>796.62572999999998</v>
      </c>
      <c r="AO105" s="184"/>
      <c r="AP105" s="190"/>
      <c r="AQ105" s="190"/>
      <c r="AR105" s="190"/>
      <c r="AS105" s="170"/>
      <c r="AT105" s="184"/>
      <c r="AU105" s="190"/>
      <c r="AV105" s="300"/>
    </row>
    <row r="106" spans="1:48" ht="30" customHeight="1">
      <c r="A106" s="298"/>
      <c r="B106" s="310"/>
      <c r="C106" s="299"/>
      <c r="D106" s="193" t="s">
        <v>273</v>
      </c>
      <c r="E106" s="186">
        <f t="shared" si="50"/>
        <v>0</v>
      </c>
      <c r="F106" s="186">
        <f t="shared" si="51"/>
        <v>0</v>
      </c>
      <c r="G106" s="186" t="e">
        <f t="shared" si="39"/>
        <v>#DIV/0!</v>
      </c>
      <c r="H106" s="184"/>
      <c r="I106" s="184"/>
      <c r="J106" s="190"/>
      <c r="K106" s="184"/>
      <c r="L106" s="184"/>
      <c r="M106" s="190"/>
      <c r="N106" s="184"/>
      <c r="O106" s="184"/>
      <c r="P106" s="190"/>
      <c r="Q106" s="184"/>
      <c r="R106" s="184"/>
      <c r="S106" s="190"/>
      <c r="T106" s="184"/>
      <c r="U106" s="184"/>
      <c r="V106" s="190"/>
      <c r="W106" s="184"/>
      <c r="X106" s="184"/>
      <c r="Y106" s="190"/>
      <c r="Z106" s="184"/>
      <c r="AA106" s="184"/>
      <c r="AB106" s="190"/>
      <c r="AC106" s="184"/>
      <c r="AD106" s="184"/>
      <c r="AE106" s="190"/>
      <c r="AF106" s="184"/>
      <c r="AG106" s="184"/>
      <c r="AH106" s="190"/>
      <c r="AI106" s="184"/>
      <c r="AJ106" s="184"/>
      <c r="AK106" s="190"/>
      <c r="AL106" s="190"/>
      <c r="AM106" s="190"/>
      <c r="AN106" s="184"/>
      <c r="AO106" s="184"/>
      <c r="AP106" s="190"/>
      <c r="AQ106" s="190"/>
      <c r="AR106" s="190"/>
      <c r="AS106" s="184"/>
      <c r="AT106" s="184"/>
      <c r="AU106" s="190"/>
      <c r="AV106" s="300"/>
    </row>
    <row r="107" spans="1:48" s="116" customFormat="1" ht="22.2" customHeight="1">
      <c r="A107" s="298" t="s">
        <v>319</v>
      </c>
      <c r="B107" s="299" t="s">
        <v>311</v>
      </c>
      <c r="C107" s="299" t="s">
        <v>476</v>
      </c>
      <c r="D107" s="192" t="s">
        <v>41</v>
      </c>
      <c r="E107" s="186">
        <f t="shared" si="50"/>
        <v>713.01</v>
      </c>
      <c r="F107" s="186">
        <f t="shared" si="51"/>
        <v>0</v>
      </c>
      <c r="G107" s="186">
        <f t="shared" si="39"/>
        <v>0</v>
      </c>
      <c r="H107" s="186">
        <f>SUM(H108:H110)</f>
        <v>0</v>
      </c>
      <c r="I107" s="186">
        <f t="shared" ref="I107:AU107" si="64">SUM(I108:I110)</f>
        <v>0</v>
      </c>
      <c r="J107" s="186">
        <f t="shared" si="64"/>
        <v>0</v>
      </c>
      <c r="K107" s="186">
        <f t="shared" si="64"/>
        <v>0</v>
      </c>
      <c r="L107" s="186">
        <f t="shared" si="64"/>
        <v>0</v>
      </c>
      <c r="M107" s="186">
        <f t="shared" si="64"/>
        <v>0</v>
      </c>
      <c r="N107" s="186">
        <f t="shared" si="64"/>
        <v>0</v>
      </c>
      <c r="O107" s="186">
        <f t="shared" si="64"/>
        <v>0</v>
      </c>
      <c r="P107" s="186">
        <f t="shared" si="64"/>
        <v>0</v>
      </c>
      <c r="Q107" s="186">
        <f t="shared" si="64"/>
        <v>0</v>
      </c>
      <c r="R107" s="186">
        <f t="shared" si="64"/>
        <v>0</v>
      </c>
      <c r="S107" s="186">
        <f t="shared" si="64"/>
        <v>0</v>
      </c>
      <c r="T107" s="186">
        <f t="shared" si="64"/>
        <v>0</v>
      </c>
      <c r="U107" s="186">
        <f t="shared" si="64"/>
        <v>0</v>
      </c>
      <c r="V107" s="186">
        <f t="shared" si="64"/>
        <v>0</v>
      </c>
      <c r="W107" s="186">
        <f t="shared" si="64"/>
        <v>0</v>
      </c>
      <c r="X107" s="186">
        <f t="shared" si="64"/>
        <v>0</v>
      </c>
      <c r="Y107" s="186">
        <f t="shared" si="64"/>
        <v>0</v>
      </c>
      <c r="Z107" s="186">
        <f t="shared" si="64"/>
        <v>0</v>
      </c>
      <c r="AA107" s="186">
        <f t="shared" si="64"/>
        <v>0</v>
      </c>
      <c r="AB107" s="186">
        <f t="shared" si="64"/>
        <v>0</v>
      </c>
      <c r="AC107" s="186">
        <f t="shared" si="64"/>
        <v>0</v>
      </c>
      <c r="AD107" s="186">
        <f t="shared" si="64"/>
        <v>0</v>
      </c>
      <c r="AE107" s="186">
        <f t="shared" si="64"/>
        <v>0</v>
      </c>
      <c r="AF107" s="186">
        <f t="shared" si="64"/>
        <v>0</v>
      </c>
      <c r="AG107" s="186">
        <f t="shared" si="64"/>
        <v>0</v>
      </c>
      <c r="AH107" s="186">
        <f t="shared" si="64"/>
        <v>0</v>
      </c>
      <c r="AI107" s="186">
        <f t="shared" si="64"/>
        <v>0</v>
      </c>
      <c r="AJ107" s="186">
        <f t="shared" si="64"/>
        <v>0</v>
      </c>
      <c r="AK107" s="186">
        <f t="shared" si="64"/>
        <v>0</v>
      </c>
      <c r="AL107" s="186">
        <f t="shared" si="64"/>
        <v>0</v>
      </c>
      <c r="AM107" s="186">
        <f t="shared" si="64"/>
        <v>0</v>
      </c>
      <c r="AN107" s="186">
        <f t="shared" si="64"/>
        <v>713.01</v>
      </c>
      <c r="AO107" s="186">
        <f t="shared" si="64"/>
        <v>0</v>
      </c>
      <c r="AP107" s="186">
        <f t="shared" si="64"/>
        <v>0</v>
      </c>
      <c r="AQ107" s="186">
        <f t="shared" si="64"/>
        <v>0</v>
      </c>
      <c r="AR107" s="186">
        <f t="shared" si="64"/>
        <v>0</v>
      </c>
      <c r="AS107" s="186">
        <f t="shared" si="64"/>
        <v>0</v>
      </c>
      <c r="AT107" s="186">
        <f t="shared" si="64"/>
        <v>0</v>
      </c>
      <c r="AU107" s="186">
        <f t="shared" si="64"/>
        <v>0</v>
      </c>
      <c r="AV107" s="300"/>
    </row>
    <row r="108" spans="1:48">
      <c r="A108" s="298"/>
      <c r="B108" s="299"/>
      <c r="C108" s="299"/>
      <c r="D108" s="185" t="s">
        <v>37</v>
      </c>
      <c r="E108" s="186">
        <f t="shared" si="50"/>
        <v>0</v>
      </c>
      <c r="F108" s="186">
        <f t="shared" si="51"/>
        <v>0</v>
      </c>
      <c r="G108" s="186" t="e">
        <f t="shared" si="39"/>
        <v>#DIV/0!</v>
      </c>
      <c r="H108" s="184"/>
      <c r="I108" s="184"/>
      <c r="J108" s="190"/>
      <c r="K108" s="184"/>
      <c r="L108" s="184"/>
      <c r="M108" s="190"/>
      <c r="N108" s="184"/>
      <c r="O108" s="184"/>
      <c r="P108" s="190"/>
      <c r="Q108" s="184"/>
      <c r="R108" s="184"/>
      <c r="S108" s="190"/>
      <c r="T108" s="184"/>
      <c r="U108" s="184"/>
      <c r="V108" s="190"/>
      <c r="W108" s="184"/>
      <c r="X108" s="184"/>
      <c r="Y108" s="190"/>
      <c r="Z108" s="184"/>
      <c r="AA108" s="184"/>
      <c r="AB108" s="190"/>
      <c r="AC108" s="184"/>
      <c r="AD108" s="184"/>
      <c r="AE108" s="190"/>
      <c r="AF108" s="184"/>
      <c r="AG108" s="184"/>
      <c r="AH108" s="190"/>
      <c r="AI108" s="184"/>
      <c r="AJ108" s="184"/>
      <c r="AK108" s="190"/>
      <c r="AL108" s="184"/>
      <c r="AM108" s="184"/>
      <c r="AN108" s="184"/>
      <c r="AO108" s="184"/>
      <c r="AP108" s="190"/>
      <c r="AQ108" s="190"/>
      <c r="AR108" s="190"/>
      <c r="AS108" s="184"/>
      <c r="AT108" s="184"/>
      <c r="AU108" s="190"/>
      <c r="AV108" s="300"/>
    </row>
    <row r="109" spans="1:48" ht="31.2" customHeight="1">
      <c r="A109" s="298"/>
      <c r="B109" s="299"/>
      <c r="C109" s="299"/>
      <c r="D109" s="185" t="s">
        <v>2</v>
      </c>
      <c r="E109" s="186">
        <f t="shared" si="50"/>
        <v>0</v>
      </c>
      <c r="F109" s="186">
        <f t="shared" si="51"/>
        <v>0</v>
      </c>
      <c r="G109" s="186" t="e">
        <f t="shared" si="39"/>
        <v>#DIV/0!</v>
      </c>
      <c r="H109" s="184"/>
      <c r="I109" s="184"/>
      <c r="J109" s="190"/>
      <c r="K109" s="184"/>
      <c r="L109" s="184"/>
      <c r="M109" s="190"/>
      <c r="N109" s="184"/>
      <c r="O109" s="184"/>
      <c r="P109" s="190"/>
      <c r="Q109" s="184"/>
      <c r="R109" s="184"/>
      <c r="S109" s="190"/>
      <c r="T109" s="184"/>
      <c r="U109" s="184"/>
      <c r="V109" s="190"/>
      <c r="W109" s="184"/>
      <c r="X109" s="184"/>
      <c r="Y109" s="190"/>
      <c r="Z109" s="184"/>
      <c r="AA109" s="184"/>
      <c r="AB109" s="190"/>
      <c r="AC109" s="184"/>
      <c r="AD109" s="184"/>
      <c r="AE109" s="190"/>
      <c r="AF109" s="184"/>
      <c r="AG109" s="184"/>
      <c r="AH109" s="190"/>
      <c r="AI109" s="184"/>
      <c r="AJ109" s="184"/>
      <c r="AK109" s="190"/>
      <c r="AL109" s="190"/>
      <c r="AM109" s="190"/>
      <c r="AN109" s="184"/>
      <c r="AO109" s="184"/>
      <c r="AP109" s="190"/>
      <c r="AQ109" s="190"/>
      <c r="AR109" s="190"/>
      <c r="AS109" s="184"/>
      <c r="AT109" s="184"/>
      <c r="AU109" s="190"/>
      <c r="AV109" s="300"/>
    </row>
    <row r="110" spans="1:48" ht="21.75" customHeight="1">
      <c r="A110" s="298"/>
      <c r="B110" s="299"/>
      <c r="C110" s="299"/>
      <c r="D110" s="185" t="s">
        <v>43</v>
      </c>
      <c r="E110" s="186">
        <f t="shared" si="50"/>
        <v>713.01</v>
      </c>
      <c r="F110" s="186">
        <f t="shared" si="51"/>
        <v>0</v>
      </c>
      <c r="G110" s="186">
        <f t="shared" si="39"/>
        <v>0</v>
      </c>
      <c r="H110" s="184"/>
      <c r="I110" s="184"/>
      <c r="J110" s="190"/>
      <c r="K110" s="184"/>
      <c r="L110" s="184"/>
      <c r="M110" s="190"/>
      <c r="N110" s="184"/>
      <c r="O110" s="184"/>
      <c r="P110" s="190"/>
      <c r="Q110" s="184"/>
      <c r="R110" s="184"/>
      <c r="S110" s="190"/>
      <c r="T110" s="184"/>
      <c r="U110" s="184"/>
      <c r="V110" s="190"/>
      <c r="W110" s="184"/>
      <c r="X110" s="184"/>
      <c r="Y110" s="190"/>
      <c r="Z110" s="184"/>
      <c r="AA110" s="184"/>
      <c r="AB110" s="190"/>
      <c r="AC110" s="170"/>
      <c r="AD110" s="184"/>
      <c r="AE110" s="190"/>
      <c r="AF110" s="184"/>
      <c r="AG110" s="184"/>
      <c r="AH110" s="190"/>
      <c r="AI110" s="184"/>
      <c r="AJ110" s="184"/>
      <c r="AK110" s="190"/>
      <c r="AL110" s="190"/>
      <c r="AM110" s="190"/>
      <c r="AN110" s="170">
        <v>713.01</v>
      </c>
      <c r="AO110" s="184"/>
      <c r="AP110" s="190"/>
      <c r="AQ110" s="190"/>
      <c r="AR110" s="190"/>
      <c r="AS110" s="170"/>
      <c r="AT110" s="184"/>
      <c r="AU110" s="190"/>
      <c r="AV110" s="300"/>
    </row>
    <row r="111" spans="1:48" ht="30" customHeight="1">
      <c r="A111" s="298"/>
      <c r="B111" s="299"/>
      <c r="C111" s="299"/>
      <c r="D111" s="193" t="s">
        <v>273</v>
      </c>
      <c r="E111" s="186">
        <f t="shared" si="50"/>
        <v>0</v>
      </c>
      <c r="F111" s="186">
        <f t="shared" si="51"/>
        <v>0</v>
      </c>
      <c r="G111" s="186" t="e">
        <f t="shared" ref="G111:G194" si="65">F111/E111*100</f>
        <v>#DIV/0!</v>
      </c>
      <c r="H111" s="184"/>
      <c r="I111" s="184"/>
      <c r="J111" s="190"/>
      <c r="K111" s="184"/>
      <c r="L111" s="184"/>
      <c r="M111" s="190"/>
      <c r="N111" s="184"/>
      <c r="O111" s="184"/>
      <c r="P111" s="190"/>
      <c r="Q111" s="184"/>
      <c r="R111" s="184"/>
      <c r="S111" s="190"/>
      <c r="T111" s="184"/>
      <c r="U111" s="184"/>
      <c r="V111" s="190"/>
      <c r="W111" s="184"/>
      <c r="X111" s="184"/>
      <c r="Y111" s="190"/>
      <c r="Z111" s="184"/>
      <c r="AA111" s="184"/>
      <c r="AB111" s="190"/>
      <c r="AC111" s="184"/>
      <c r="AD111" s="184"/>
      <c r="AE111" s="190"/>
      <c r="AF111" s="184"/>
      <c r="AG111" s="184"/>
      <c r="AH111" s="190"/>
      <c r="AI111" s="184"/>
      <c r="AJ111" s="184"/>
      <c r="AK111" s="190"/>
      <c r="AL111" s="190"/>
      <c r="AM111" s="190"/>
      <c r="AN111" s="184"/>
      <c r="AO111" s="184"/>
      <c r="AP111" s="190"/>
      <c r="AQ111" s="190"/>
      <c r="AR111" s="190"/>
      <c r="AS111" s="184"/>
      <c r="AT111" s="184"/>
      <c r="AU111" s="190"/>
      <c r="AV111" s="300"/>
    </row>
    <row r="112" spans="1:48" s="116" customFormat="1" ht="22.2" customHeight="1">
      <c r="A112" s="298" t="s">
        <v>318</v>
      </c>
      <c r="B112" s="310" t="s">
        <v>312</v>
      </c>
      <c r="C112" s="299" t="s">
        <v>476</v>
      </c>
      <c r="D112" s="192" t="s">
        <v>41</v>
      </c>
      <c r="E112" s="186">
        <f t="shared" si="50"/>
        <v>1304</v>
      </c>
      <c r="F112" s="186">
        <f t="shared" si="51"/>
        <v>130.4</v>
      </c>
      <c r="G112" s="186">
        <f t="shared" si="65"/>
        <v>10</v>
      </c>
      <c r="H112" s="186">
        <f>SUM(H113:H115)</f>
        <v>0</v>
      </c>
      <c r="I112" s="186">
        <f t="shared" ref="I112:AU112" si="66">SUM(I113:I115)</f>
        <v>0</v>
      </c>
      <c r="J112" s="186">
        <f t="shared" si="66"/>
        <v>0</v>
      </c>
      <c r="K112" s="186">
        <f t="shared" si="66"/>
        <v>0</v>
      </c>
      <c r="L112" s="186">
        <f t="shared" si="66"/>
        <v>0</v>
      </c>
      <c r="M112" s="186">
        <f t="shared" si="66"/>
        <v>0</v>
      </c>
      <c r="N112" s="186">
        <f t="shared" si="66"/>
        <v>0</v>
      </c>
      <c r="O112" s="186">
        <f t="shared" si="66"/>
        <v>0</v>
      </c>
      <c r="P112" s="186">
        <f t="shared" si="66"/>
        <v>0</v>
      </c>
      <c r="Q112" s="186">
        <f t="shared" si="66"/>
        <v>0</v>
      </c>
      <c r="R112" s="186">
        <f t="shared" si="66"/>
        <v>0</v>
      </c>
      <c r="S112" s="186">
        <f t="shared" si="66"/>
        <v>0</v>
      </c>
      <c r="T112" s="186">
        <f t="shared" si="66"/>
        <v>0</v>
      </c>
      <c r="U112" s="186">
        <f t="shared" si="66"/>
        <v>0</v>
      </c>
      <c r="V112" s="186">
        <f t="shared" si="66"/>
        <v>0</v>
      </c>
      <c r="W112" s="186">
        <f t="shared" si="66"/>
        <v>0</v>
      </c>
      <c r="X112" s="186">
        <f t="shared" si="66"/>
        <v>0</v>
      </c>
      <c r="Y112" s="186">
        <f t="shared" si="66"/>
        <v>0</v>
      </c>
      <c r="Z112" s="186">
        <f t="shared" si="66"/>
        <v>130.4</v>
      </c>
      <c r="AA112" s="186">
        <f t="shared" si="66"/>
        <v>130.4</v>
      </c>
      <c r="AB112" s="186">
        <f t="shared" si="66"/>
        <v>0</v>
      </c>
      <c r="AC112" s="186">
        <f t="shared" si="66"/>
        <v>0</v>
      </c>
      <c r="AD112" s="186">
        <f t="shared" si="66"/>
        <v>0</v>
      </c>
      <c r="AE112" s="186">
        <f t="shared" si="66"/>
        <v>0</v>
      </c>
      <c r="AF112" s="186">
        <f t="shared" si="66"/>
        <v>0</v>
      </c>
      <c r="AG112" s="186">
        <f t="shared" si="66"/>
        <v>0</v>
      </c>
      <c r="AH112" s="186">
        <f t="shared" si="66"/>
        <v>0</v>
      </c>
      <c r="AI112" s="186">
        <f t="shared" si="66"/>
        <v>0</v>
      </c>
      <c r="AJ112" s="186">
        <f t="shared" si="66"/>
        <v>0</v>
      </c>
      <c r="AK112" s="186">
        <f t="shared" si="66"/>
        <v>0</v>
      </c>
      <c r="AL112" s="186">
        <f t="shared" si="66"/>
        <v>0</v>
      </c>
      <c r="AM112" s="186">
        <f t="shared" si="66"/>
        <v>0</v>
      </c>
      <c r="AN112" s="186">
        <f t="shared" si="66"/>
        <v>1173.5999999999999</v>
      </c>
      <c r="AO112" s="186">
        <f t="shared" si="66"/>
        <v>0</v>
      </c>
      <c r="AP112" s="186">
        <f t="shared" si="66"/>
        <v>0</v>
      </c>
      <c r="AQ112" s="186">
        <f t="shared" si="66"/>
        <v>0</v>
      </c>
      <c r="AR112" s="186">
        <f t="shared" si="66"/>
        <v>0</v>
      </c>
      <c r="AS112" s="186">
        <f t="shared" si="66"/>
        <v>0</v>
      </c>
      <c r="AT112" s="186">
        <f t="shared" si="66"/>
        <v>0</v>
      </c>
      <c r="AU112" s="186">
        <f t="shared" si="66"/>
        <v>0</v>
      </c>
      <c r="AV112" s="300"/>
    </row>
    <row r="113" spans="1:48">
      <c r="A113" s="298"/>
      <c r="B113" s="310"/>
      <c r="C113" s="299"/>
      <c r="D113" s="185" t="s">
        <v>37</v>
      </c>
      <c r="E113" s="186">
        <f t="shared" si="50"/>
        <v>0</v>
      </c>
      <c r="F113" s="186">
        <f t="shared" si="51"/>
        <v>0</v>
      </c>
      <c r="G113" s="186" t="e">
        <f t="shared" si="65"/>
        <v>#DIV/0!</v>
      </c>
      <c r="H113" s="184"/>
      <c r="I113" s="184"/>
      <c r="J113" s="190"/>
      <c r="K113" s="184"/>
      <c r="L113" s="184"/>
      <c r="M113" s="190"/>
      <c r="N113" s="184"/>
      <c r="O113" s="184"/>
      <c r="P113" s="190"/>
      <c r="Q113" s="184"/>
      <c r="R113" s="184"/>
      <c r="S113" s="190"/>
      <c r="T113" s="184"/>
      <c r="U113" s="184"/>
      <c r="V113" s="190"/>
      <c r="W113" s="184"/>
      <c r="X113" s="184"/>
      <c r="Y113" s="190"/>
      <c r="Z113" s="184"/>
      <c r="AA113" s="184"/>
      <c r="AB113" s="190"/>
      <c r="AC113" s="184"/>
      <c r="AD113" s="184"/>
      <c r="AE113" s="190"/>
      <c r="AF113" s="184"/>
      <c r="AG113" s="184"/>
      <c r="AH113" s="190"/>
      <c r="AI113" s="184"/>
      <c r="AJ113" s="184"/>
      <c r="AK113" s="190"/>
      <c r="AL113" s="184"/>
      <c r="AM113" s="184"/>
      <c r="AN113" s="184"/>
      <c r="AO113" s="184"/>
      <c r="AP113" s="190"/>
      <c r="AQ113" s="190"/>
      <c r="AR113" s="190"/>
      <c r="AS113" s="184"/>
      <c r="AT113" s="184"/>
      <c r="AU113" s="190"/>
      <c r="AV113" s="300"/>
    </row>
    <row r="114" spans="1:48" ht="31.2" customHeight="1">
      <c r="A114" s="298"/>
      <c r="B114" s="310"/>
      <c r="C114" s="299"/>
      <c r="D114" s="185" t="s">
        <v>2</v>
      </c>
      <c r="E114" s="186">
        <f t="shared" si="50"/>
        <v>0</v>
      </c>
      <c r="F114" s="186">
        <f t="shared" si="51"/>
        <v>0</v>
      </c>
      <c r="G114" s="186" t="e">
        <f t="shared" si="65"/>
        <v>#DIV/0!</v>
      </c>
      <c r="H114" s="184"/>
      <c r="I114" s="184"/>
      <c r="J114" s="190"/>
      <c r="K114" s="184"/>
      <c r="L114" s="184"/>
      <c r="M114" s="190"/>
      <c r="N114" s="184"/>
      <c r="O114" s="184"/>
      <c r="P114" s="190"/>
      <c r="Q114" s="184"/>
      <c r="R114" s="184"/>
      <c r="S114" s="190"/>
      <c r="T114" s="184"/>
      <c r="U114" s="184"/>
      <c r="V114" s="190"/>
      <c r="W114" s="184"/>
      <c r="X114" s="184"/>
      <c r="Y114" s="190"/>
      <c r="Z114" s="184"/>
      <c r="AA114" s="184"/>
      <c r="AB114" s="190"/>
      <c r="AC114" s="184"/>
      <c r="AD114" s="184"/>
      <c r="AE114" s="190"/>
      <c r="AF114" s="184"/>
      <c r="AG114" s="184"/>
      <c r="AH114" s="190"/>
      <c r="AI114" s="184"/>
      <c r="AJ114" s="184"/>
      <c r="AK114" s="190"/>
      <c r="AL114" s="190"/>
      <c r="AM114" s="190"/>
      <c r="AN114" s="184"/>
      <c r="AO114" s="184"/>
      <c r="AP114" s="190"/>
      <c r="AQ114" s="190"/>
      <c r="AR114" s="190"/>
      <c r="AS114" s="184"/>
      <c r="AT114" s="184"/>
      <c r="AU114" s="190"/>
      <c r="AV114" s="300"/>
    </row>
    <row r="115" spans="1:48" ht="21.75" customHeight="1">
      <c r="A115" s="298"/>
      <c r="B115" s="310"/>
      <c r="C115" s="299"/>
      <c r="D115" s="185" t="s">
        <v>43</v>
      </c>
      <c r="E115" s="186">
        <f t="shared" si="50"/>
        <v>1304</v>
      </c>
      <c r="F115" s="186">
        <f t="shared" si="51"/>
        <v>130.4</v>
      </c>
      <c r="G115" s="186">
        <f t="shared" si="65"/>
        <v>10</v>
      </c>
      <c r="H115" s="184"/>
      <c r="I115" s="184"/>
      <c r="J115" s="190"/>
      <c r="K115" s="184"/>
      <c r="L115" s="184"/>
      <c r="M115" s="190"/>
      <c r="N115" s="184"/>
      <c r="O115" s="184"/>
      <c r="P115" s="190"/>
      <c r="Q115" s="184"/>
      <c r="R115" s="184"/>
      <c r="S115" s="190"/>
      <c r="T115" s="184"/>
      <c r="U115" s="184"/>
      <c r="V115" s="190"/>
      <c r="W115" s="184"/>
      <c r="X115" s="184"/>
      <c r="Y115" s="190"/>
      <c r="Z115" s="184">
        <v>130.4</v>
      </c>
      <c r="AA115" s="184">
        <v>130.4</v>
      </c>
      <c r="AB115" s="190"/>
      <c r="AC115" s="170"/>
      <c r="AD115" s="184"/>
      <c r="AE115" s="190"/>
      <c r="AF115" s="184"/>
      <c r="AG115" s="184"/>
      <c r="AH115" s="190"/>
      <c r="AI115" s="184"/>
      <c r="AJ115" s="184"/>
      <c r="AK115" s="190"/>
      <c r="AL115" s="190"/>
      <c r="AM115" s="190"/>
      <c r="AN115" s="170">
        <f>1304-130.4</f>
        <v>1173.5999999999999</v>
      </c>
      <c r="AO115" s="184"/>
      <c r="AP115" s="190"/>
      <c r="AQ115" s="190"/>
      <c r="AR115" s="190"/>
      <c r="AS115" s="170"/>
      <c r="AT115" s="184"/>
      <c r="AU115" s="190"/>
      <c r="AV115" s="300"/>
    </row>
    <row r="116" spans="1:48" ht="30" customHeight="1">
      <c r="A116" s="298"/>
      <c r="B116" s="310"/>
      <c r="C116" s="299"/>
      <c r="D116" s="193" t="s">
        <v>273</v>
      </c>
      <c r="E116" s="186">
        <f t="shared" ref="E116:E179" si="67">H116+K116+N116+Q116+T116+W116+Z116+AC116+AF116+AI116+AN116+AS116</f>
        <v>0</v>
      </c>
      <c r="F116" s="186">
        <f t="shared" ref="F116:F179" si="68">I116+L116+O116+R116+U116+X116+AA116+AD116+AG116+AJ116+AO116+AT116</f>
        <v>0</v>
      </c>
      <c r="G116" s="186" t="e">
        <f t="shared" si="65"/>
        <v>#DIV/0!</v>
      </c>
      <c r="H116" s="184"/>
      <c r="I116" s="184"/>
      <c r="J116" s="190"/>
      <c r="K116" s="184"/>
      <c r="L116" s="184"/>
      <c r="M116" s="190"/>
      <c r="N116" s="184"/>
      <c r="O116" s="184"/>
      <c r="P116" s="190"/>
      <c r="Q116" s="184"/>
      <c r="R116" s="184"/>
      <c r="S116" s="190"/>
      <c r="T116" s="184"/>
      <c r="U116" s="184"/>
      <c r="V116" s="190"/>
      <c r="W116" s="184"/>
      <c r="X116" s="184"/>
      <c r="Y116" s="190"/>
      <c r="Z116" s="184"/>
      <c r="AA116" s="184"/>
      <c r="AB116" s="190"/>
      <c r="AC116" s="184"/>
      <c r="AD116" s="184"/>
      <c r="AE116" s="190"/>
      <c r="AF116" s="184"/>
      <c r="AG116" s="184"/>
      <c r="AH116" s="190"/>
      <c r="AI116" s="184"/>
      <c r="AJ116" s="184"/>
      <c r="AK116" s="190"/>
      <c r="AL116" s="190"/>
      <c r="AM116" s="190"/>
      <c r="AN116" s="184"/>
      <c r="AO116" s="184"/>
      <c r="AP116" s="190"/>
      <c r="AQ116" s="190"/>
      <c r="AR116" s="190"/>
      <c r="AS116" s="184"/>
      <c r="AT116" s="184"/>
      <c r="AU116" s="190"/>
      <c r="AV116" s="300"/>
    </row>
    <row r="117" spans="1:48" s="116" customFormat="1" ht="22.2" customHeight="1">
      <c r="A117" s="298" t="s">
        <v>317</v>
      </c>
      <c r="B117" s="299" t="s">
        <v>308</v>
      </c>
      <c r="C117" s="299" t="s">
        <v>476</v>
      </c>
      <c r="D117" s="192" t="s">
        <v>41</v>
      </c>
      <c r="E117" s="186">
        <f t="shared" si="67"/>
        <v>3879.96</v>
      </c>
      <c r="F117" s="186">
        <f t="shared" si="68"/>
        <v>3879.96</v>
      </c>
      <c r="G117" s="186">
        <f t="shared" si="65"/>
        <v>100</v>
      </c>
      <c r="H117" s="186">
        <f>SUM(H118:H120)</f>
        <v>0</v>
      </c>
      <c r="I117" s="186">
        <f t="shared" ref="I117:AU117" si="69">SUM(I118:I120)</f>
        <v>0</v>
      </c>
      <c r="J117" s="186">
        <f t="shared" si="69"/>
        <v>0</v>
      </c>
      <c r="K117" s="186">
        <f t="shared" si="69"/>
        <v>3879.96</v>
      </c>
      <c r="L117" s="186">
        <f t="shared" si="69"/>
        <v>3879.96</v>
      </c>
      <c r="M117" s="186">
        <f>L117*100/K117</f>
        <v>100</v>
      </c>
      <c r="N117" s="186">
        <f t="shared" si="69"/>
        <v>0</v>
      </c>
      <c r="O117" s="186">
        <f t="shared" si="69"/>
        <v>0</v>
      </c>
      <c r="P117" s="186">
        <f t="shared" si="69"/>
        <v>0</v>
      </c>
      <c r="Q117" s="186">
        <f t="shared" si="69"/>
        <v>0</v>
      </c>
      <c r="R117" s="186">
        <f t="shared" si="69"/>
        <v>0</v>
      </c>
      <c r="S117" s="186">
        <f t="shared" si="69"/>
        <v>0</v>
      </c>
      <c r="T117" s="186">
        <f t="shared" si="69"/>
        <v>0</v>
      </c>
      <c r="U117" s="186">
        <f t="shared" si="69"/>
        <v>0</v>
      </c>
      <c r="V117" s="186">
        <f t="shared" si="69"/>
        <v>0</v>
      </c>
      <c r="W117" s="186">
        <f t="shared" si="69"/>
        <v>0</v>
      </c>
      <c r="X117" s="186">
        <f t="shared" si="69"/>
        <v>0</v>
      </c>
      <c r="Y117" s="186">
        <f t="shared" si="69"/>
        <v>0</v>
      </c>
      <c r="Z117" s="186">
        <f t="shared" si="69"/>
        <v>0</v>
      </c>
      <c r="AA117" s="186">
        <f t="shared" si="69"/>
        <v>0</v>
      </c>
      <c r="AB117" s="186">
        <f t="shared" si="69"/>
        <v>0</v>
      </c>
      <c r="AC117" s="186">
        <f t="shared" si="69"/>
        <v>0</v>
      </c>
      <c r="AD117" s="186">
        <f t="shared" si="69"/>
        <v>0</v>
      </c>
      <c r="AE117" s="186">
        <f t="shared" si="69"/>
        <v>0</v>
      </c>
      <c r="AF117" s="186">
        <f t="shared" si="69"/>
        <v>0</v>
      </c>
      <c r="AG117" s="186">
        <f t="shared" si="69"/>
        <v>0</v>
      </c>
      <c r="AH117" s="186">
        <f t="shared" si="69"/>
        <v>0</v>
      </c>
      <c r="AI117" s="186">
        <f t="shared" si="69"/>
        <v>0</v>
      </c>
      <c r="AJ117" s="186">
        <f t="shared" si="69"/>
        <v>0</v>
      </c>
      <c r="AK117" s="186">
        <f t="shared" si="69"/>
        <v>0</v>
      </c>
      <c r="AL117" s="186">
        <f t="shared" si="69"/>
        <v>0</v>
      </c>
      <c r="AM117" s="186">
        <f t="shared" si="69"/>
        <v>0</v>
      </c>
      <c r="AN117" s="186">
        <f t="shared" si="69"/>
        <v>0</v>
      </c>
      <c r="AO117" s="186">
        <f t="shared" si="69"/>
        <v>0</v>
      </c>
      <c r="AP117" s="186">
        <f t="shared" si="69"/>
        <v>0</v>
      </c>
      <c r="AQ117" s="186">
        <f t="shared" si="69"/>
        <v>0</v>
      </c>
      <c r="AR117" s="186">
        <f t="shared" si="69"/>
        <v>0</v>
      </c>
      <c r="AS117" s="186">
        <f t="shared" si="69"/>
        <v>0</v>
      </c>
      <c r="AT117" s="186">
        <f t="shared" si="69"/>
        <v>0</v>
      </c>
      <c r="AU117" s="186">
        <f t="shared" si="69"/>
        <v>0</v>
      </c>
      <c r="AV117" s="300"/>
    </row>
    <row r="118" spans="1:48">
      <c r="A118" s="298"/>
      <c r="B118" s="299"/>
      <c r="C118" s="299"/>
      <c r="D118" s="185" t="s">
        <v>37</v>
      </c>
      <c r="E118" s="186">
        <f t="shared" si="67"/>
        <v>0</v>
      </c>
      <c r="F118" s="186">
        <f t="shared" si="68"/>
        <v>0</v>
      </c>
      <c r="G118" s="186" t="e">
        <f t="shared" si="65"/>
        <v>#DIV/0!</v>
      </c>
      <c r="H118" s="184"/>
      <c r="I118" s="184"/>
      <c r="J118" s="190"/>
      <c r="K118" s="184"/>
      <c r="L118" s="184"/>
      <c r="M118" s="190"/>
      <c r="N118" s="184"/>
      <c r="O118" s="184"/>
      <c r="P118" s="190"/>
      <c r="Q118" s="184"/>
      <c r="R118" s="184"/>
      <c r="S118" s="190"/>
      <c r="T118" s="184"/>
      <c r="U118" s="184"/>
      <c r="V118" s="190"/>
      <c r="W118" s="184"/>
      <c r="X118" s="184"/>
      <c r="Y118" s="190"/>
      <c r="Z118" s="184"/>
      <c r="AA118" s="184"/>
      <c r="AB118" s="190"/>
      <c r="AC118" s="184"/>
      <c r="AD118" s="184"/>
      <c r="AE118" s="190"/>
      <c r="AF118" s="184"/>
      <c r="AG118" s="184"/>
      <c r="AH118" s="190"/>
      <c r="AI118" s="184"/>
      <c r="AJ118" s="184"/>
      <c r="AK118" s="190"/>
      <c r="AL118" s="184"/>
      <c r="AM118" s="184"/>
      <c r="AN118" s="184"/>
      <c r="AO118" s="184"/>
      <c r="AP118" s="190"/>
      <c r="AQ118" s="190"/>
      <c r="AR118" s="190"/>
      <c r="AS118" s="184"/>
      <c r="AT118" s="184"/>
      <c r="AU118" s="190"/>
      <c r="AV118" s="300"/>
    </row>
    <row r="119" spans="1:48" ht="31.2" customHeight="1">
      <c r="A119" s="298"/>
      <c r="B119" s="299"/>
      <c r="C119" s="299"/>
      <c r="D119" s="185" t="s">
        <v>2</v>
      </c>
      <c r="E119" s="186">
        <f t="shared" si="67"/>
        <v>0</v>
      </c>
      <c r="F119" s="186">
        <f t="shared" si="68"/>
        <v>0</v>
      </c>
      <c r="G119" s="186" t="e">
        <f t="shared" si="65"/>
        <v>#DIV/0!</v>
      </c>
      <c r="H119" s="184"/>
      <c r="I119" s="184"/>
      <c r="J119" s="190"/>
      <c r="K119" s="184"/>
      <c r="L119" s="184"/>
      <c r="M119" s="190"/>
      <c r="N119" s="184"/>
      <c r="O119" s="184"/>
      <c r="P119" s="190"/>
      <c r="Q119" s="184"/>
      <c r="R119" s="184"/>
      <c r="S119" s="190"/>
      <c r="T119" s="184"/>
      <c r="U119" s="184"/>
      <c r="V119" s="190"/>
      <c r="W119" s="184"/>
      <c r="X119" s="184"/>
      <c r="Y119" s="190"/>
      <c r="Z119" s="184"/>
      <c r="AA119" s="184"/>
      <c r="AB119" s="190"/>
      <c r="AC119" s="184"/>
      <c r="AD119" s="184"/>
      <c r="AE119" s="190"/>
      <c r="AF119" s="184"/>
      <c r="AG119" s="184"/>
      <c r="AH119" s="190"/>
      <c r="AI119" s="184"/>
      <c r="AJ119" s="184"/>
      <c r="AK119" s="190"/>
      <c r="AL119" s="190"/>
      <c r="AM119" s="190"/>
      <c r="AN119" s="184"/>
      <c r="AO119" s="184"/>
      <c r="AP119" s="190"/>
      <c r="AQ119" s="190"/>
      <c r="AR119" s="190"/>
      <c r="AS119" s="184"/>
      <c r="AT119" s="184"/>
      <c r="AU119" s="190"/>
      <c r="AV119" s="300"/>
    </row>
    <row r="120" spans="1:48" ht="21.75" customHeight="1">
      <c r="A120" s="298"/>
      <c r="B120" s="299"/>
      <c r="C120" s="299"/>
      <c r="D120" s="185" t="s">
        <v>43</v>
      </c>
      <c r="E120" s="186">
        <f t="shared" si="67"/>
        <v>3879.96</v>
      </c>
      <c r="F120" s="186">
        <f t="shared" si="68"/>
        <v>3879.96</v>
      </c>
      <c r="G120" s="186">
        <f t="shared" si="65"/>
        <v>100</v>
      </c>
      <c r="H120" s="184"/>
      <c r="I120" s="184"/>
      <c r="J120" s="190"/>
      <c r="K120" s="184">
        <v>3879.96</v>
      </c>
      <c r="L120" s="184">
        <v>3879.96</v>
      </c>
      <c r="M120" s="186">
        <f>L120*100/K120</f>
        <v>100</v>
      </c>
      <c r="N120" s="184"/>
      <c r="O120" s="184"/>
      <c r="P120" s="190"/>
      <c r="Q120" s="184"/>
      <c r="R120" s="184"/>
      <c r="S120" s="190"/>
      <c r="T120" s="184"/>
      <c r="U120" s="184"/>
      <c r="V120" s="190"/>
      <c r="W120" s="184"/>
      <c r="X120" s="184"/>
      <c r="Y120" s="190"/>
      <c r="Z120" s="184"/>
      <c r="AA120" s="184"/>
      <c r="AB120" s="190"/>
      <c r="AC120" s="170"/>
      <c r="AD120" s="184"/>
      <c r="AE120" s="190"/>
      <c r="AF120" s="184"/>
      <c r="AG120" s="184"/>
      <c r="AH120" s="190"/>
      <c r="AI120" s="184"/>
      <c r="AJ120" s="184"/>
      <c r="AK120" s="190"/>
      <c r="AL120" s="190"/>
      <c r="AM120" s="190"/>
      <c r="AN120" s="184"/>
      <c r="AO120" s="184"/>
      <c r="AP120" s="190"/>
      <c r="AQ120" s="190"/>
      <c r="AR120" s="190"/>
      <c r="AS120" s="170"/>
      <c r="AT120" s="184"/>
      <c r="AU120" s="190"/>
      <c r="AV120" s="300"/>
    </row>
    <row r="121" spans="1:48" ht="30" customHeight="1">
      <c r="A121" s="298"/>
      <c r="B121" s="299"/>
      <c r="C121" s="299"/>
      <c r="D121" s="193" t="s">
        <v>273</v>
      </c>
      <c r="E121" s="186">
        <f t="shared" si="67"/>
        <v>0</v>
      </c>
      <c r="F121" s="186">
        <f t="shared" si="68"/>
        <v>0</v>
      </c>
      <c r="G121" s="186" t="e">
        <f t="shared" si="65"/>
        <v>#DIV/0!</v>
      </c>
      <c r="H121" s="184"/>
      <c r="I121" s="184"/>
      <c r="J121" s="190"/>
      <c r="K121" s="184"/>
      <c r="L121" s="184"/>
      <c r="M121" s="190"/>
      <c r="N121" s="184"/>
      <c r="O121" s="184"/>
      <c r="P121" s="190"/>
      <c r="Q121" s="184"/>
      <c r="R121" s="184"/>
      <c r="S121" s="190"/>
      <c r="T121" s="184"/>
      <c r="U121" s="184"/>
      <c r="V121" s="190"/>
      <c r="W121" s="184"/>
      <c r="X121" s="184"/>
      <c r="Y121" s="190"/>
      <c r="Z121" s="184"/>
      <c r="AA121" s="184"/>
      <c r="AB121" s="190"/>
      <c r="AC121" s="184"/>
      <c r="AD121" s="184"/>
      <c r="AE121" s="190"/>
      <c r="AF121" s="184"/>
      <c r="AG121" s="184"/>
      <c r="AH121" s="190"/>
      <c r="AI121" s="184"/>
      <c r="AJ121" s="184"/>
      <c r="AK121" s="190"/>
      <c r="AL121" s="190"/>
      <c r="AM121" s="190"/>
      <c r="AN121" s="184"/>
      <c r="AO121" s="184"/>
      <c r="AP121" s="190"/>
      <c r="AQ121" s="190"/>
      <c r="AR121" s="190"/>
      <c r="AS121" s="184"/>
      <c r="AT121" s="184"/>
      <c r="AU121" s="190"/>
      <c r="AV121" s="300"/>
    </row>
    <row r="122" spans="1:48" s="116" customFormat="1" ht="22.2" customHeight="1">
      <c r="A122" s="298" t="s">
        <v>316</v>
      </c>
      <c r="B122" s="299" t="s">
        <v>308</v>
      </c>
      <c r="C122" s="299" t="s">
        <v>440</v>
      </c>
      <c r="D122" s="192" t="s">
        <v>41</v>
      </c>
      <c r="E122" s="186">
        <f t="shared" si="67"/>
        <v>5300</v>
      </c>
      <c r="F122" s="186">
        <f t="shared" si="68"/>
        <v>0</v>
      </c>
      <c r="G122" s="186">
        <f t="shared" si="65"/>
        <v>0</v>
      </c>
      <c r="H122" s="186">
        <f>SUM(H123:H125)</f>
        <v>0</v>
      </c>
      <c r="I122" s="186">
        <f t="shared" ref="I122:AU122" si="70">SUM(I123:I125)</f>
        <v>0</v>
      </c>
      <c r="J122" s="186">
        <f t="shared" si="70"/>
        <v>0</v>
      </c>
      <c r="K122" s="186">
        <f t="shared" si="70"/>
        <v>0</v>
      </c>
      <c r="L122" s="186">
        <f t="shared" si="70"/>
        <v>0</v>
      </c>
      <c r="M122" s="186">
        <f t="shared" si="70"/>
        <v>0</v>
      </c>
      <c r="N122" s="186">
        <f t="shared" si="70"/>
        <v>0</v>
      </c>
      <c r="O122" s="186">
        <f t="shared" si="70"/>
        <v>0</v>
      </c>
      <c r="P122" s="186">
        <f t="shared" si="70"/>
        <v>0</v>
      </c>
      <c r="Q122" s="186">
        <f t="shared" si="70"/>
        <v>0</v>
      </c>
      <c r="R122" s="186">
        <f t="shared" si="70"/>
        <v>0</v>
      </c>
      <c r="S122" s="186">
        <f t="shared" si="70"/>
        <v>0</v>
      </c>
      <c r="T122" s="186">
        <f t="shared" si="70"/>
        <v>0</v>
      </c>
      <c r="U122" s="186">
        <f t="shared" si="70"/>
        <v>0</v>
      </c>
      <c r="V122" s="186">
        <f t="shared" si="70"/>
        <v>0</v>
      </c>
      <c r="W122" s="186">
        <f t="shared" si="70"/>
        <v>0</v>
      </c>
      <c r="X122" s="186">
        <f t="shared" si="70"/>
        <v>0</v>
      </c>
      <c r="Y122" s="186">
        <f t="shared" si="70"/>
        <v>0</v>
      </c>
      <c r="Z122" s="186">
        <f t="shared" si="70"/>
        <v>0</v>
      </c>
      <c r="AA122" s="186">
        <f t="shared" si="70"/>
        <v>0</v>
      </c>
      <c r="AB122" s="186">
        <f t="shared" si="70"/>
        <v>0</v>
      </c>
      <c r="AC122" s="186">
        <f t="shared" si="70"/>
        <v>0</v>
      </c>
      <c r="AD122" s="186">
        <f t="shared" si="70"/>
        <v>0</v>
      </c>
      <c r="AE122" s="186">
        <f t="shared" si="70"/>
        <v>0</v>
      </c>
      <c r="AF122" s="186">
        <f t="shared" si="70"/>
        <v>0</v>
      </c>
      <c r="AG122" s="186">
        <f t="shared" si="70"/>
        <v>0</v>
      </c>
      <c r="AH122" s="186">
        <f t="shared" si="70"/>
        <v>0</v>
      </c>
      <c r="AI122" s="186">
        <f t="shared" si="70"/>
        <v>0</v>
      </c>
      <c r="AJ122" s="186">
        <f t="shared" si="70"/>
        <v>0</v>
      </c>
      <c r="AK122" s="186">
        <f t="shared" si="70"/>
        <v>0</v>
      </c>
      <c r="AL122" s="186">
        <f t="shared" si="70"/>
        <v>0</v>
      </c>
      <c r="AM122" s="186">
        <f t="shared" si="70"/>
        <v>0</v>
      </c>
      <c r="AN122" s="186">
        <f t="shared" si="70"/>
        <v>5300</v>
      </c>
      <c r="AO122" s="186">
        <f t="shared" si="70"/>
        <v>0</v>
      </c>
      <c r="AP122" s="186">
        <f t="shared" si="70"/>
        <v>0</v>
      </c>
      <c r="AQ122" s="186">
        <f t="shared" si="70"/>
        <v>0</v>
      </c>
      <c r="AR122" s="186">
        <f t="shared" si="70"/>
        <v>0</v>
      </c>
      <c r="AS122" s="186">
        <f t="shared" si="70"/>
        <v>0</v>
      </c>
      <c r="AT122" s="186">
        <f t="shared" si="70"/>
        <v>0</v>
      </c>
      <c r="AU122" s="186">
        <f t="shared" si="70"/>
        <v>0</v>
      </c>
      <c r="AV122" s="300"/>
    </row>
    <row r="123" spans="1:48">
      <c r="A123" s="298"/>
      <c r="B123" s="299"/>
      <c r="C123" s="299"/>
      <c r="D123" s="185" t="s">
        <v>37</v>
      </c>
      <c r="E123" s="186">
        <f t="shared" si="67"/>
        <v>0</v>
      </c>
      <c r="F123" s="186">
        <f t="shared" si="68"/>
        <v>0</v>
      </c>
      <c r="G123" s="186" t="e">
        <f t="shared" si="65"/>
        <v>#DIV/0!</v>
      </c>
      <c r="H123" s="184"/>
      <c r="I123" s="184"/>
      <c r="J123" s="190"/>
      <c r="K123" s="184"/>
      <c r="L123" s="184"/>
      <c r="M123" s="190"/>
      <c r="N123" s="184"/>
      <c r="O123" s="184"/>
      <c r="P123" s="190"/>
      <c r="Q123" s="184"/>
      <c r="R123" s="184"/>
      <c r="S123" s="190"/>
      <c r="T123" s="184"/>
      <c r="U123" s="184"/>
      <c r="V123" s="190"/>
      <c r="W123" s="184"/>
      <c r="X123" s="184"/>
      <c r="Y123" s="190"/>
      <c r="Z123" s="184"/>
      <c r="AA123" s="184"/>
      <c r="AB123" s="190"/>
      <c r="AC123" s="184"/>
      <c r="AD123" s="184"/>
      <c r="AE123" s="190"/>
      <c r="AF123" s="184"/>
      <c r="AG123" s="184"/>
      <c r="AH123" s="190"/>
      <c r="AI123" s="184"/>
      <c r="AJ123" s="184"/>
      <c r="AK123" s="190"/>
      <c r="AL123" s="184"/>
      <c r="AM123" s="184"/>
      <c r="AN123" s="184"/>
      <c r="AO123" s="184"/>
      <c r="AP123" s="190"/>
      <c r="AQ123" s="190"/>
      <c r="AR123" s="190"/>
      <c r="AS123" s="184"/>
      <c r="AT123" s="184"/>
      <c r="AU123" s="190"/>
      <c r="AV123" s="300"/>
    </row>
    <row r="124" spans="1:48" ht="31.2" customHeight="1">
      <c r="A124" s="298"/>
      <c r="B124" s="299"/>
      <c r="C124" s="299"/>
      <c r="D124" s="185" t="s">
        <v>2</v>
      </c>
      <c r="E124" s="186">
        <f t="shared" si="67"/>
        <v>0</v>
      </c>
      <c r="F124" s="186">
        <f t="shared" si="68"/>
        <v>0</v>
      </c>
      <c r="G124" s="186" t="e">
        <f t="shared" si="65"/>
        <v>#DIV/0!</v>
      </c>
      <c r="H124" s="184"/>
      <c r="I124" s="184"/>
      <c r="J124" s="190"/>
      <c r="K124" s="184"/>
      <c r="L124" s="184"/>
      <c r="M124" s="190"/>
      <c r="N124" s="184"/>
      <c r="O124" s="184"/>
      <c r="P124" s="190"/>
      <c r="Q124" s="184"/>
      <c r="R124" s="184"/>
      <c r="S124" s="190"/>
      <c r="T124" s="184"/>
      <c r="U124" s="184"/>
      <c r="V124" s="190"/>
      <c r="W124" s="184"/>
      <c r="X124" s="184"/>
      <c r="Y124" s="190"/>
      <c r="Z124" s="184"/>
      <c r="AA124" s="184"/>
      <c r="AB124" s="190"/>
      <c r="AC124" s="184"/>
      <c r="AD124" s="184"/>
      <c r="AE124" s="190"/>
      <c r="AF124" s="184"/>
      <c r="AG124" s="184"/>
      <c r="AH124" s="190"/>
      <c r="AI124" s="184"/>
      <c r="AJ124" s="184"/>
      <c r="AK124" s="190"/>
      <c r="AL124" s="190"/>
      <c r="AM124" s="190"/>
      <c r="AN124" s="184"/>
      <c r="AO124" s="184"/>
      <c r="AP124" s="190"/>
      <c r="AQ124" s="190"/>
      <c r="AR124" s="190"/>
      <c r="AS124" s="184"/>
      <c r="AT124" s="184"/>
      <c r="AU124" s="190"/>
      <c r="AV124" s="300"/>
    </row>
    <row r="125" spans="1:48" ht="21.75" customHeight="1">
      <c r="A125" s="298"/>
      <c r="B125" s="299"/>
      <c r="C125" s="299"/>
      <c r="D125" s="185" t="s">
        <v>43</v>
      </c>
      <c r="E125" s="186">
        <f t="shared" si="67"/>
        <v>5300</v>
      </c>
      <c r="F125" s="186">
        <f t="shared" si="68"/>
        <v>0</v>
      </c>
      <c r="G125" s="186">
        <f t="shared" si="65"/>
        <v>0</v>
      </c>
      <c r="H125" s="184"/>
      <c r="I125" s="184"/>
      <c r="J125" s="190"/>
      <c r="K125" s="184"/>
      <c r="L125" s="184"/>
      <c r="M125" s="190"/>
      <c r="N125" s="184"/>
      <c r="O125" s="184"/>
      <c r="P125" s="190"/>
      <c r="Q125" s="184"/>
      <c r="R125" s="184"/>
      <c r="S125" s="190"/>
      <c r="T125" s="184"/>
      <c r="U125" s="184"/>
      <c r="V125" s="190"/>
      <c r="W125" s="184"/>
      <c r="X125" s="184"/>
      <c r="Y125" s="190"/>
      <c r="Z125" s="184"/>
      <c r="AA125" s="184"/>
      <c r="AB125" s="190"/>
      <c r="AC125" s="184"/>
      <c r="AD125" s="184"/>
      <c r="AE125" s="190"/>
      <c r="AF125" s="184"/>
      <c r="AG125" s="184"/>
      <c r="AH125" s="190"/>
      <c r="AI125" s="184"/>
      <c r="AJ125" s="184"/>
      <c r="AK125" s="190"/>
      <c r="AL125" s="190"/>
      <c r="AM125" s="190"/>
      <c r="AN125" s="184">
        <v>5300</v>
      </c>
      <c r="AO125" s="184"/>
      <c r="AP125" s="190"/>
      <c r="AQ125" s="190"/>
      <c r="AR125" s="190"/>
      <c r="AS125" s="184"/>
      <c r="AT125" s="184"/>
      <c r="AU125" s="190"/>
      <c r="AV125" s="300"/>
    </row>
    <row r="126" spans="1:48" ht="30" customHeight="1">
      <c r="A126" s="298"/>
      <c r="B126" s="299"/>
      <c r="C126" s="299"/>
      <c r="D126" s="193" t="s">
        <v>273</v>
      </c>
      <c r="E126" s="186">
        <f t="shared" si="67"/>
        <v>0</v>
      </c>
      <c r="F126" s="186">
        <f t="shared" si="68"/>
        <v>0</v>
      </c>
      <c r="G126" s="186" t="e">
        <f t="shared" si="65"/>
        <v>#DIV/0!</v>
      </c>
      <c r="H126" s="184"/>
      <c r="I126" s="184"/>
      <c r="J126" s="190"/>
      <c r="K126" s="184"/>
      <c r="L126" s="184"/>
      <c r="M126" s="190"/>
      <c r="N126" s="184"/>
      <c r="O126" s="184"/>
      <c r="P126" s="190"/>
      <c r="Q126" s="184"/>
      <c r="R126" s="184"/>
      <c r="S126" s="190"/>
      <c r="T126" s="184"/>
      <c r="U126" s="184"/>
      <c r="V126" s="190"/>
      <c r="W126" s="184"/>
      <c r="X126" s="184"/>
      <c r="Y126" s="190"/>
      <c r="Z126" s="184"/>
      <c r="AA126" s="184"/>
      <c r="AB126" s="190"/>
      <c r="AC126" s="184"/>
      <c r="AD126" s="184"/>
      <c r="AE126" s="190"/>
      <c r="AF126" s="184"/>
      <c r="AG126" s="184"/>
      <c r="AH126" s="190"/>
      <c r="AI126" s="184"/>
      <c r="AJ126" s="184"/>
      <c r="AK126" s="190"/>
      <c r="AL126" s="190"/>
      <c r="AM126" s="190"/>
      <c r="AN126" s="184"/>
      <c r="AO126" s="184"/>
      <c r="AP126" s="190"/>
      <c r="AQ126" s="190"/>
      <c r="AR126" s="190"/>
      <c r="AS126" s="184"/>
      <c r="AT126" s="184"/>
      <c r="AU126" s="190"/>
      <c r="AV126" s="300"/>
    </row>
    <row r="127" spans="1:48" s="116" customFormat="1" ht="22.2" customHeight="1">
      <c r="A127" s="298" t="s">
        <v>315</v>
      </c>
      <c r="B127" s="299" t="s">
        <v>549</v>
      </c>
      <c r="C127" s="299" t="s">
        <v>476</v>
      </c>
      <c r="D127" s="192" t="s">
        <v>41</v>
      </c>
      <c r="E127" s="186">
        <f t="shared" si="67"/>
        <v>3523</v>
      </c>
      <c r="F127" s="186">
        <f t="shared" si="68"/>
        <v>0</v>
      </c>
      <c r="G127" s="186">
        <f t="shared" si="65"/>
        <v>0</v>
      </c>
      <c r="H127" s="186">
        <f>SUM(H128:H130)</f>
        <v>0</v>
      </c>
      <c r="I127" s="186">
        <f t="shared" ref="I127" si="71">SUM(I128:I130)</f>
        <v>0</v>
      </c>
      <c r="J127" s="186">
        <f t="shared" ref="J127" si="72">SUM(J128:J130)</f>
        <v>0</v>
      </c>
      <c r="K127" s="186">
        <f t="shared" ref="K127" si="73">SUM(K128:K130)</f>
        <v>0</v>
      </c>
      <c r="L127" s="186">
        <f t="shared" ref="L127" si="74">SUM(L128:L130)</f>
        <v>0</v>
      </c>
      <c r="M127" s="186">
        <f t="shared" ref="M127" si="75">SUM(M128:M130)</f>
        <v>0</v>
      </c>
      <c r="N127" s="186">
        <f t="shared" ref="N127" si="76">SUM(N128:N130)</f>
        <v>0</v>
      </c>
      <c r="O127" s="186">
        <f t="shared" ref="O127" si="77">SUM(O128:O130)</f>
        <v>0</v>
      </c>
      <c r="P127" s="186">
        <f t="shared" ref="P127" si="78">SUM(P128:P130)</f>
        <v>0</v>
      </c>
      <c r="Q127" s="186">
        <f t="shared" ref="Q127" si="79">SUM(Q128:Q130)</f>
        <v>0</v>
      </c>
      <c r="R127" s="186">
        <f t="shared" ref="R127" si="80">SUM(R128:R130)</f>
        <v>0</v>
      </c>
      <c r="S127" s="186">
        <f t="shared" ref="S127" si="81">SUM(S128:S130)</f>
        <v>0</v>
      </c>
      <c r="T127" s="186">
        <f t="shared" ref="T127" si="82">SUM(T128:T130)</f>
        <v>0</v>
      </c>
      <c r="U127" s="186">
        <f t="shared" ref="U127" si="83">SUM(U128:U130)</f>
        <v>0</v>
      </c>
      <c r="V127" s="186">
        <f t="shared" ref="V127" si="84">SUM(V128:V130)</f>
        <v>0</v>
      </c>
      <c r="W127" s="186">
        <f t="shared" ref="W127" si="85">SUM(W128:W130)</f>
        <v>0</v>
      </c>
      <c r="X127" s="186">
        <f t="shared" ref="X127" si="86">SUM(X128:X130)</f>
        <v>0</v>
      </c>
      <c r="Y127" s="186">
        <f t="shared" ref="Y127" si="87">SUM(Y128:Y130)</f>
        <v>0</v>
      </c>
      <c r="Z127" s="186">
        <f t="shared" ref="Z127" si="88">SUM(Z128:Z130)</f>
        <v>0</v>
      </c>
      <c r="AA127" s="186">
        <f t="shared" ref="AA127" si="89">SUM(AA128:AA130)</f>
        <v>0</v>
      </c>
      <c r="AB127" s="186">
        <f t="shared" ref="AB127" si="90">SUM(AB128:AB130)</f>
        <v>0</v>
      </c>
      <c r="AC127" s="186">
        <f t="shared" ref="AC127" si="91">SUM(AC128:AC130)</f>
        <v>0</v>
      </c>
      <c r="AD127" s="186">
        <f t="shared" ref="AD127" si="92">SUM(AD128:AD130)</f>
        <v>0</v>
      </c>
      <c r="AE127" s="186">
        <f t="shared" ref="AE127" si="93">SUM(AE128:AE130)</f>
        <v>0</v>
      </c>
      <c r="AF127" s="186">
        <f t="shared" ref="AF127" si="94">SUM(AF128:AF130)</f>
        <v>0</v>
      </c>
      <c r="AG127" s="186">
        <f t="shared" ref="AG127" si="95">SUM(AG128:AG130)</f>
        <v>0</v>
      </c>
      <c r="AH127" s="186">
        <f t="shared" ref="AH127" si="96">SUM(AH128:AH130)</f>
        <v>0</v>
      </c>
      <c r="AI127" s="186">
        <f t="shared" ref="AI127" si="97">SUM(AI128:AI130)</f>
        <v>0</v>
      </c>
      <c r="AJ127" s="186">
        <f t="shared" ref="AJ127" si="98">SUM(AJ128:AJ130)</f>
        <v>0</v>
      </c>
      <c r="AK127" s="186">
        <f t="shared" ref="AK127" si="99">SUM(AK128:AK130)</f>
        <v>0</v>
      </c>
      <c r="AL127" s="186">
        <f t="shared" ref="AL127" si="100">SUM(AL128:AL130)</f>
        <v>0</v>
      </c>
      <c r="AM127" s="186">
        <f t="shared" ref="AM127" si="101">SUM(AM128:AM130)</f>
        <v>0</v>
      </c>
      <c r="AN127" s="186">
        <f t="shared" ref="AN127" si="102">SUM(AN128:AN130)</f>
        <v>0</v>
      </c>
      <c r="AO127" s="186">
        <f t="shared" ref="AO127" si="103">SUM(AO128:AO130)</f>
        <v>0</v>
      </c>
      <c r="AP127" s="186">
        <f t="shared" ref="AP127" si="104">SUM(AP128:AP130)</f>
        <v>0</v>
      </c>
      <c r="AQ127" s="186">
        <f t="shared" ref="AQ127" si="105">SUM(AQ128:AQ130)</f>
        <v>0</v>
      </c>
      <c r="AR127" s="186">
        <f t="shared" ref="AR127" si="106">SUM(AR128:AR130)</f>
        <v>0</v>
      </c>
      <c r="AS127" s="186">
        <f t="shared" ref="AS127" si="107">SUM(AS128:AS130)</f>
        <v>3523</v>
      </c>
      <c r="AT127" s="186">
        <f t="shared" ref="AT127" si="108">SUM(AT128:AT130)</f>
        <v>0</v>
      </c>
      <c r="AU127" s="186">
        <f t="shared" ref="AU127" si="109">SUM(AU128:AU130)</f>
        <v>0</v>
      </c>
      <c r="AV127" s="300"/>
    </row>
    <row r="128" spans="1:48">
      <c r="A128" s="298"/>
      <c r="B128" s="299"/>
      <c r="C128" s="299"/>
      <c r="D128" s="185" t="s">
        <v>37</v>
      </c>
      <c r="E128" s="186">
        <f t="shared" si="67"/>
        <v>0</v>
      </c>
      <c r="F128" s="186">
        <f t="shared" si="68"/>
        <v>0</v>
      </c>
      <c r="G128" s="186" t="e">
        <f t="shared" si="65"/>
        <v>#DIV/0!</v>
      </c>
      <c r="H128" s="184"/>
      <c r="I128" s="184"/>
      <c r="J128" s="190"/>
      <c r="K128" s="184"/>
      <c r="L128" s="184"/>
      <c r="M128" s="190"/>
      <c r="N128" s="184"/>
      <c r="O128" s="184"/>
      <c r="P128" s="190"/>
      <c r="Q128" s="184"/>
      <c r="R128" s="184"/>
      <c r="S128" s="190"/>
      <c r="T128" s="184"/>
      <c r="U128" s="184"/>
      <c r="V128" s="190"/>
      <c r="W128" s="184"/>
      <c r="X128" s="184"/>
      <c r="Y128" s="190"/>
      <c r="Z128" s="184"/>
      <c r="AA128" s="184"/>
      <c r="AB128" s="190"/>
      <c r="AC128" s="184"/>
      <c r="AD128" s="184"/>
      <c r="AE128" s="190"/>
      <c r="AF128" s="184"/>
      <c r="AG128" s="184"/>
      <c r="AH128" s="190"/>
      <c r="AI128" s="184"/>
      <c r="AJ128" s="184"/>
      <c r="AK128" s="190"/>
      <c r="AL128" s="184"/>
      <c r="AM128" s="184"/>
      <c r="AN128" s="184"/>
      <c r="AO128" s="184"/>
      <c r="AP128" s="190"/>
      <c r="AQ128" s="190"/>
      <c r="AR128" s="190"/>
      <c r="AS128" s="184"/>
      <c r="AT128" s="184"/>
      <c r="AU128" s="190"/>
      <c r="AV128" s="300"/>
    </row>
    <row r="129" spans="1:48" ht="31.2" customHeight="1">
      <c r="A129" s="298"/>
      <c r="B129" s="299"/>
      <c r="C129" s="299"/>
      <c r="D129" s="185" t="s">
        <v>2</v>
      </c>
      <c r="E129" s="186">
        <f t="shared" si="67"/>
        <v>0</v>
      </c>
      <c r="F129" s="186">
        <f t="shared" si="68"/>
        <v>0</v>
      </c>
      <c r="G129" s="186" t="e">
        <f t="shared" si="65"/>
        <v>#DIV/0!</v>
      </c>
      <c r="H129" s="184"/>
      <c r="I129" s="184"/>
      <c r="J129" s="190"/>
      <c r="K129" s="184"/>
      <c r="L129" s="184"/>
      <c r="M129" s="190"/>
      <c r="N129" s="184"/>
      <c r="O129" s="184"/>
      <c r="P129" s="190"/>
      <c r="Q129" s="184"/>
      <c r="R129" s="184"/>
      <c r="S129" s="190"/>
      <c r="T129" s="184"/>
      <c r="U129" s="184"/>
      <c r="V129" s="190"/>
      <c r="W129" s="184"/>
      <c r="X129" s="184"/>
      <c r="Y129" s="190"/>
      <c r="Z129" s="184"/>
      <c r="AA129" s="184"/>
      <c r="AB129" s="190"/>
      <c r="AC129" s="184"/>
      <c r="AD129" s="184"/>
      <c r="AE129" s="190"/>
      <c r="AF129" s="184"/>
      <c r="AG129" s="184"/>
      <c r="AH129" s="190"/>
      <c r="AI129" s="184"/>
      <c r="AJ129" s="184"/>
      <c r="AK129" s="190"/>
      <c r="AL129" s="190"/>
      <c r="AM129" s="190"/>
      <c r="AN129" s="184"/>
      <c r="AO129" s="184"/>
      <c r="AP129" s="190"/>
      <c r="AQ129" s="190"/>
      <c r="AR129" s="190"/>
      <c r="AS129" s="184"/>
      <c r="AT129" s="184"/>
      <c r="AU129" s="190"/>
      <c r="AV129" s="300"/>
    </row>
    <row r="130" spans="1:48" ht="21.75" customHeight="1">
      <c r="A130" s="298"/>
      <c r="B130" s="299"/>
      <c r="C130" s="299"/>
      <c r="D130" s="185" t="s">
        <v>43</v>
      </c>
      <c r="E130" s="186">
        <f t="shared" si="67"/>
        <v>3523</v>
      </c>
      <c r="F130" s="186">
        <f t="shared" si="68"/>
        <v>0</v>
      </c>
      <c r="G130" s="186">
        <f t="shared" si="65"/>
        <v>0</v>
      </c>
      <c r="H130" s="184"/>
      <c r="I130" s="184"/>
      <c r="J130" s="190"/>
      <c r="K130" s="184"/>
      <c r="L130" s="184"/>
      <c r="M130" s="190"/>
      <c r="N130" s="184"/>
      <c r="O130" s="184"/>
      <c r="P130" s="190"/>
      <c r="Q130" s="184"/>
      <c r="R130" s="184"/>
      <c r="S130" s="190"/>
      <c r="T130" s="184"/>
      <c r="U130" s="184"/>
      <c r="V130" s="190"/>
      <c r="W130" s="184"/>
      <c r="X130" s="184"/>
      <c r="Y130" s="190"/>
      <c r="Z130" s="184"/>
      <c r="AA130" s="184"/>
      <c r="AB130" s="190"/>
      <c r="AC130" s="184"/>
      <c r="AD130" s="184"/>
      <c r="AE130" s="190"/>
      <c r="AF130" s="184"/>
      <c r="AG130" s="184"/>
      <c r="AH130" s="190"/>
      <c r="AI130" s="184"/>
      <c r="AJ130" s="184"/>
      <c r="AK130" s="190"/>
      <c r="AL130" s="190"/>
      <c r="AM130" s="190"/>
      <c r="AN130" s="184"/>
      <c r="AO130" s="184"/>
      <c r="AP130" s="190"/>
      <c r="AQ130" s="190"/>
      <c r="AR130" s="190"/>
      <c r="AS130" s="227">
        <v>3523</v>
      </c>
      <c r="AT130" s="184"/>
      <c r="AU130" s="190"/>
      <c r="AV130" s="300"/>
    </row>
    <row r="131" spans="1:48" ht="30" customHeight="1">
      <c r="A131" s="298"/>
      <c r="B131" s="299"/>
      <c r="C131" s="299"/>
      <c r="D131" s="193" t="s">
        <v>273</v>
      </c>
      <c r="E131" s="186">
        <f t="shared" si="67"/>
        <v>0</v>
      </c>
      <c r="F131" s="186">
        <f t="shared" si="68"/>
        <v>0</v>
      </c>
      <c r="G131" s="186" t="e">
        <f t="shared" si="65"/>
        <v>#DIV/0!</v>
      </c>
      <c r="H131" s="184"/>
      <c r="I131" s="184"/>
      <c r="J131" s="190"/>
      <c r="K131" s="184"/>
      <c r="L131" s="184"/>
      <c r="M131" s="190"/>
      <c r="N131" s="184"/>
      <c r="O131" s="184"/>
      <c r="P131" s="190"/>
      <c r="Q131" s="184"/>
      <c r="R131" s="184"/>
      <c r="S131" s="190"/>
      <c r="T131" s="184"/>
      <c r="U131" s="184"/>
      <c r="V131" s="190"/>
      <c r="W131" s="184"/>
      <c r="X131" s="184"/>
      <c r="Y131" s="190"/>
      <c r="Z131" s="184"/>
      <c r="AA131" s="184"/>
      <c r="AB131" s="190"/>
      <c r="AC131" s="184"/>
      <c r="AD131" s="184"/>
      <c r="AE131" s="190"/>
      <c r="AF131" s="184"/>
      <c r="AG131" s="184"/>
      <c r="AH131" s="190"/>
      <c r="AI131" s="184"/>
      <c r="AJ131" s="184"/>
      <c r="AK131" s="190"/>
      <c r="AL131" s="190"/>
      <c r="AM131" s="190"/>
      <c r="AN131" s="184"/>
      <c r="AO131" s="184"/>
      <c r="AP131" s="190"/>
      <c r="AQ131" s="190"/>
      <c r="AR131" s="190"/>
      <c r="AS131" s="184"/>
      <c r="AT131" s="184"/>
      <c r="AU131" s="190"/>
      <c r="AV131" s="300"/>
    </row>
    <row r="132" spans="1:48" s="116" customFormat="1" ht="22.2" customHeight="1">
      <c r="A132" s="298" t="s">
        <v>314</v>
      </c>
      <c r="B132" s="299" t="s">
        <v>489</v>
      </c>
      <c r="C132" s="299" t="s">
        <v>476</v>
      </c>
      <c r="D132" s="192" t="s">
        <v>41</v>
      </c>
      <c r="E132" s="186">
        <f t="shared" si="67"/>
        <v>813.35024999999996</v>
      </c>
      <c r="F132" s="186">
        <f t="shared" si="68"/>
        <v>0</v>
      </c>
      <c r="G132" s="186">
        <f t="shared" si="65"/>
        <v>0</v>
      </c>
      <c r="H132" s="186">
        <f>SUM(H133:H135)</f>
        <v>0</v>
      </c>
      <c r="I132" s="186">
        <f t="shared" ref="I132" si="110">SUM(I133:I135)</f>
        <v>0</v>
      </c>
      <c r="J132" s="186">
        <f t="shared" ref="J132" si="111">SUM(J133:J135)</f>
        <v>0</v>
      </c>
      <c r="K132" s="186">
        <f t="shared" ref="K132" si="112">SUM(K133:K135)</f>
        <v>0</v>
      </c>
      <c r="L132" s="186">
        <f t="shared" ref="L132" si="113">SUM(L133:L135)</f>
        <v>0</v>
      </c>
      <c r="M132" s="186">
        <f t="shared" ref="M132" si="114">SUM(M133:M135)</f>
        <v>0</v>
      </c>
      <c r="N132" s="186">
        <f t="shared" ref="N132" si="115">SUM(N133:N135)</f>
        <v>0</v>
      </c>
      <c r="O132" s="186">
        <f t="shared" ref="O132" si="116">SUM(O133:O135)</f>
        <v>0</v>
      </c>
      <c r="P132" s="186">
        <f t="shared" ref="P132" si="117">SUM(P133:P135)</f>
        <v>0</v>
      </c>
      <c r="Q132" s="186">
        <f t="shared" ref="Q132" si="118">SUM(Q133:Q135)</f>
        <v>0</v>
      </c>
      <c r="R132" s="186">
        <f t="shared" ref="R132" si="119">SUM(R133:R135)</f>
        <v>0</v>
      </c>
      <c r="S132" s="186">
        <f t="shared" ref="S132" si="120">SUM(S133:S135)</f>
        <v>0</v>
      </c>
      <c r="T132" s="186">
        <f t="shared" ref="T132" si="121">SUM(T133:T135)</f>
        <v>0</v>
      </c>
      <c r="U132" s="186">
        <f t="shared" ref="U132" si="122">SUM(U133:U135)</f>
        <v>0</v>
      </c>
      <c r="V132" s="186">
        <f t="shared" ref="V132" si="123">SUM(V133:V135)</f>
        <v>0</v>
      </c>
      <c r="W132" s="186">
        <f t="shared" ref="W132" si="124">SUM(W133:W135)</f>
        <v>0</v>
      </c>
      <c r="X132" s="186">
        <f t="shared" ref="X132" si="125">SUM(X133:X135)</f>
        <v>0</v>
      </c>
      <c r="Y132" s="186">
        <f t="shared" ref="Y132" si="126">SUM(Y133:Y135)</f>
        <v>0</v>
      </c>
      <c r="Z132" s="186">
        <f t="shared" ref="Z132" si="127">SUM(Z133:Z135)</f>
        <v>0</v>
      </c>
      <c r="AA132" s="186">
        <f t="shared" ref="AA132" si="128">SUM(AA133:AA135)</f>
        <v>0</v>
      </c>
      <c r="AB132" s="186">
        <f t="shared" ref="AB132" si="129">SUM(AB133:AB135)</f>
        <v>0</v>
      </c>
      <c r="AC132" s="186">
        <f t="shared" ref="AC132" si="130">SUM(AC133:AC135)</f>
        <v>0</v>
      </c>
      <c r="AD132" s="186">
        <f t="shared" ref="AD132" si="131">SUM(AD133:AD135)</f>
        <v>0</v>
      </c>
      <c r="AE132" s="186">
        <f t="shared" ref="AE132" si="132">SUM(AE133:AE135)</f>
        <v>0</v>
      </c>
      <c r="AF132" s="186">
        <f t="shared" ref="AF132" si="133">SUM(AF133:AF135)</f>
        <v>0</v>
      </c>
      <c r="AG132" s="186">
        <f t="shared" ref="AG132" si="134">SUM(AG133:AG135)</f>
        <v>0</v>
      </c>
      <c r="AH132" s="186">
        <f t="shared" ref="AH132" si="135">SUM(AH133:AH135)</f>
        <v>0</v>
      </c>
      <c r="AI132" s="186">
        <f t="shared" ref="AI132" si="136">SUM(AI133:AI135)</f>
        <v>0</v>
      </c>
      <c r="AJ132" s="186">
        <f t="shared" ref="AJ132" si="137">SUM(AJ133:AJ135)</f>
        <v>0</v>
      </c>
      <c r="AK132" s="186">
        <f t="shared" ref="AK132" si="138">SUM(AK133:AK135)</f>
        <v>0</v>
      </c>
      <c r="AL132" s="186">
        <f t="shared" ref="AL132" si="139">SUM(AL133:AL135)</f>
        <v>0</v>
      </c>
      <c r="AM132" s="186">
        <f t="shared" ref="AM132" si="140">SUM(AM133:AM135)</f>
        <v>0</v>
      </c>
      <c r="AN132" s="186">
        <f t="shared" ref="AN132" si="141">SUM(AN133:AN135)</f>
        <v>0</v>
      </c>
      <c r="AO132" s="186">
        <f t="shared" ref="AO132" si="142">SUM(AO133:AO135)</f>
        <v>0</v>
      </c>
      <c r="AP132" s="186">
        <f t="shared" ref="AP132" si="143">SUM(AP133:AP135)</f>
        <v>0</v>
      </c>
      <c r="AQ132" s="186">
        <f t="shared" ref="AQ132" si="144">SUM(AQ133:AQ135)</f>
        <v>0</v>
      </c>
      <c r="AR132" s="186">
        <f t="shared" ref="AR132" si="145">SUM(AR133:AR135)</f>
        <v>0</v>
      </c>
      <c r="AS132" s="186">
        <f t="shared" ref="AS132" si="146">SUM(AS133:AS135)</f>
        <v>813.35024999999996</v>
      </c>
      <c r="AT132" s="186">
        <f t="shared" ref="AT132" si="147">SUM(AT133:AT135)</f>
        <v>0</v>
      </c>
      <c r="AU132" s="186">
        <f t="shared" ref="AU132" si="148">SUM(AU133:AU135)</f>
        <v>0</v>
      </c>
      <c r="AV132" s="300"/>
    </row>
    <row r="133" spans="1:48">
      <c r="A133" s="298"/>
      <c r="B133" s="299"/>
      <c r="C133" s="299"/>
      <c r="D133" s="185" t="s">
        <v>37</v>
      </c>
      <c r="E133" s="186">
        <f t="shared" si="67"/>
        <v>0</v>
      </c>
      <c r="F133" s="186">
        <f t="shared" si="68"/>
        <v>0</v>
      </c>
      <c r="G133" s="186" t="e">
        <f t="shared" si="65"/>
        <v>#DIV/0!</v>
      </c>
      <c r="H133" s="184"/>
      <c r="I133" s="184"/>
      <c r="J133" s="190"/>
      <c r="K133" s="184"/>
      <c r="L133" s="184"/>
      <c r="M133" s="190"/>
      <c r="N133" s="184"/>
      <c r="O133" s="184"/>
      <c r="P133" s="190"/>
      <c r="Q133" s="184"/>
      <c r="R133" s="184"/>
      <c r="S133" s="190"/>
      <c r="T133" s="184"/>
      <c r="U133" s="184"/>
      <c r="V133" s="190"/>
      <c r="W133" s="184"/>
      <c r="X133" s="184"/>
      <c r="Y133" s="190"/>
      <c r="Z133" s="184"/>
      <c r="AA133" s="184"/>
      <c r="AB133" s="190"/>
      <c r="AC133" s="184"/>
      <c r="AD133" s="184"/>
      <c r="AE133" s="190"/>
      <c r="AF133" s="184"/>
      <c r="AG133" s="184"/>
      <c r="AH133" s="190"/>
      <c r="AI133" s="184"/>
      <c r="AJ133" s="184"/>
      <c r="AK133" s="190"/>
      <c r="AL133" s="184"/>
      <c r="AM133" s="184"/>
      <c r="AN133" s="184"/>
      <c r="AO133" s="184"/>
      <c r="AP133" s="190"/>
      <c r="AQ133" s="190"/>
      <c r="AR133" s="190"/>
      <c r="AS133" s="184"/>
      <c r="AT133" s="184"/>
      <c r="AU133" s="190"/>
      <c r="AV133" s="300"/>
    </row>
    <row r="134" spans="1:48" ht="31.2" customHeight="1">
      <c r="A134" s="298"/>
      <c r="B134" s="299"/>
      <c r="C134" s="299"/>
      <c r="D134" s="185" t="s">
        <v>2</v>
      </c>
      <c r="E134" s="186">
        <f t="shared" si="67"/>
        <v>0</v>
      </c>
      <c r="F134" s="186">
        <f t="shared" si="68"/>
        <v>0</v>
      </c>
      <c r="G134" s="186" t="e">
        <f t="shared" si="65"/>
        <v>#DIV/0!</v>
      </c>
      <c r="H134" s="184"/>
      <c r="I134" s="184"/>
      <c r="J134" s="190"/>
      <c r="K134" s="184"/>
      <c r="L134" s="184"/>
      <c r="M134" s="190"/>
      <c r="N134" s="184"/>
      <c r="O134" s="184"/>
      <c r="P134" s="190"/>
      <c r="Q134" s="184"/>
      <c r="R134" s="184"/>
      <c r="S134" s="190"/>
      <c r="T134" s="184"/>
      <c r="U134" s="184"/>
      <c r="V134" s="190"/>
      <c r="W134" s="184"/>
      <c r="X134" s="184"/>
      <c r="Y134" s="190"/>
      <c r="Z134" s="184"/>
      <c r="AA134" s="184"/>
      <c r="AB134" s="190"/>
      <c r="AC134" s="184"/>
      <c r="AD134" s="184"/>
      <c r="AE134" s="190"/>
      <c r="AF134" s="184"/>
      <c r="AG134" s="184"/>
      <c r="AH134" s="190"/>
      <c r="AI134" s="184"/>
      <c r="AJ134" s="184"/>
      <c r="AK134" s="190"/>
      <c r="AL134" s="190"/>
      <c r="AM134" s="190"/>
      <c r="AN134" s="184"/>
      <c r="AO134" s="184"/>
      <c r="AP134" s="190"/>
      <c r="AQ134" s="190"/>
      <c r="AR134" s="190"/>
      <c r="AS134" s="184"/>
      <c r="AT134" s="184"/>
      <c r="AU134" s="190"/>
      <c r="AV134" s="300"/>
    </row>
    <row r="135" spans="1:48" ht="21.75" customHeight="1">
      <c r="A135" s="298"/>
      <c r="B135" s="299"/>
      <c r="C135" s="299"/>
      <c r="D135" s="185" t="s">
        <v>43</v>
      </c>
      <c r="E135" s="186">
        <f t="shared" si="67"/>
        <v>813.35024999999996</v>
      </c>
      <c r="F135" s="186">
        <f t="shared" si="68"/>
        <v>0</v>
      </c>
      <c r="G135" s="186">
        <f t="shared" si="65"/>
        <v>0</v>
      </c>
      <c r="H135" s="184"/>
      <c r="I135" s="184"/>
      <c r="J135" s="190"/>
      <c r="K135" s="184"/>
      <c r="L135" s="184"/>
      <c r="M135" s="190"/>
      <c r="N135" s="184"/>
      <c r="O135" s="184"/>
      <c r="P135" s="190"/>
      <c r="Q135" s="184"/>
      <c r="R135" s="184"/>
      <c r="S135" s="190"/>
      <c r="T135" s="184"/>
      <c r="U135" s="184"/>
      <c r="V135" s="190"/>
      <c r="W135" s="184"/>
      <c r="X135" s="184"/>
      <c r="Y135" s="190"/>
      <c r="Z135" s="184"/>
      <c r="AA135" s="184"/>
      <c r="AB135" s="190"/>
      <c r="AC135" s="184"/>
      <c r="AD135" s="184"/>
      <c r="AE135" s="190"/>
      <c r="AF135" s="184"/>
      <c r="AG135" s="184"/>
      <c r="AH135" s="190"/>
      <c r="AI135" s="184"/>
      <c r="AJ135" s="184"/>
      <c r="AK135" s="190"/>
      <c r="AL135" s="190"/>
      <c r="AM135" s="190"/>
      <c r="AN135" s="184"/>
      <c r="AO135" s="184"/>
      <c r="AP135" s="190"/>
      <c r="AQ135" s="190"/>
      <c r="AR135" s="190"/>
      <c r="AS135" s="170">
        <v>813.35024999999996</v>
      </c>
      <c r="AT135" s="184"/>
      <c r="AU135" s="190"/>
      <c r="AV135" s="300"/>
    </row>
    <row r="136" spans="1:48" ht="30" customHeight="1">
      <c r="A136" s="298"/>
      <c r="B136" s="299"/>
      <c r="C136" s="299"/>
      <c r="D136" s="193" t="s">
        <v>273</v>
      </c>
      <c r="E136" s="186">
        <f t="shared" si="67"/>
        <v>0</v>
      </c>
      <c r="F136" s="186">
        <f t="shared" si="68"/>
        <v>0</v>
      </c>
      <c r="G136" s="186" t="e">
        <f t="shared" si="65"/>
        <v>#DIV/0!</v>
      </c>
      <c r="H136" s="184"/>
      <c r="I136" s="184"/>
      <c r="J136" s="190"/>
      <c r="K136" s="184"/>
      <c r="L136" s="184"/>
      <c r="M136" s="190"/>
      <c r="N136" s="184"/>
      <c r="O136" s="184"/>
      <c r="P136" s="190"/>
      <c r="Q136" s="184"/>
      <c r="R136" s="184"/>
      <c r="S136" s="190"/>
      <c r="T136" s="184"/>
      <c r="U136" s="184"/>
      <c r="V136" s="190"/>
      <c r="W136" s="184"/>
      <c r="X136" s="184"/>
      <c r="Y136" s="190"/>
      <c r="Z136" s="184"/>
      <c r="AA136" s="184"/>
      <c r="AB136" s="190"/>
      <c r="AC136" s="184"/>
      <c r="AD136" s="184"/>
      <c r="AE136" s="190"/>
      <c r="AF136" s="184"/>
      <c r="AG136" s="184"/>
      <c r="AH136" s="190"/>
      <c r="AI136" s="184"/>
      <c r="AJ136" s="184"/>
      <c r="AK136" s="190"/>
      <c r="AL136" s="190"/>
      <c r="AM136" s="190"/>
      <c r="AN136" s="184"/>
      <c r="AO136" s="184"/>
      <c r="AP136" s="190"/>
      <c r="AQ136" s="190"/>
      <c r="AR136" s="190"/>
      <c r="AS136" s="184"/>
      <c r="AT136" s="184"/>
      <c r="AU136" s="190"/>
      <c r="AV136" s="300"/>
    </row>
    <row r="137" spans="1:48" s="116" customFormat="1" ht="22.2" customHeight="1">
      <c r="A137" s="298" t="s">
        <v>313</v>
      </c>
      <c r="B137" s="299" t="s">
        <v>493</v>
      </c>
      <c r="C137" s="299" t="s">
        <v>434</v>
      </c>
      <c r="D137" s="192" t="s">
        <v>41</v>
      </c>
      <c r="E137" s="186">
        <f t="shared" si="67"/>
        <v>0</v>
      </c>
      <c r="F137" s="186">
        <f t="shared" si="68"/>
        <v>0</v>
      </c>
      <c r="G137" s="186" t="e">
        <f t="shared" si="65"/>
        <v>#DIV/0!</v>
      </c>
      <c r="H137" s="186">
        <f>SUM(H138:H140)</f>
        <v>0</v>
      </c>
      <c r="I137" s="186">
        <f t="shared" ref="I137" si="149">SUM(I138:I140)</f>
        <v>0</v>
      </c>
      <c r="J137" s="186">
        <f t="shared" ref="J137" si="150">SUM(J138:J140)</f>
        <v>0</v>
      </c>
      <c r="K137" s="186">
        <f t="shared" ref="K137" si="151">SUM(K138:K140)</f>
        <v>0</v>
      </c>
      <c r="L137" s="186">
        <f t="shared" ref="L137" si="152">SUM(L138:L140)</f>
        <v>0</v>
      </c>
      <c r="M137" s="186">
        <f t="shared" ref="M137" si="153">SUM(M138:M140)</f>
        <v>0</v>
      </c>
      <c r="N137" s="186">
        <f t="shared" ref="N137" si="154">SUM(N138:N140)</f>
        <v>0</v>
      </c>
      <c r="O137" s="186">
        <f t="shared" ref="O137" si="155">SUM(O138:O140)</f>
        <v>0</v>
      </c>
      <c r="P137" s="186">
        <f t="shared" ref="P137" si="156">SUM(P138:P140)</f>
        <v>0</v>
      </c>
      <c r="Q137" s="186">
        <f t="shared" ref="Q137" si="157">SUM(Q138:Q140)</f>
        <v>0</v>
      </c>
      <c r="R137" s="186">
        <f t="shared" ref="R137" si="158">SUM(R138:R140)</f>
        <v>0</v>
      </c>
      <c r="S137" s="186">
        <f t="shared" ref="S137" si="159">SUM(S138:S140)</f>
        <v>0</v>
      </c>
      <c r="T137" s="186">
        <f t="shared" ref="T137" si="160">SUM(T138:T140)</f>
        <v>0</v>
      </c>
      <c r="U137" s="186">
        <f t="shared" ref="U137" si="161">SUM(U138:U140)</f>
        <v>0</v>
      </c>
      <c r="V137" s="186">
        <f t="shared" ref="V137" si="162">SUM(V138:V140)</f>
        <v>0</v>
      </c>
      <c r="W137" s="186">
        <f t="shared" ref="W137" si="163">SUM(W138:W140)</f>
        <v>0</v>
      </c>
      <c r="X137" s="186">
        <f t="shared" ref="X137" si="164">SUM(X138:X140)</f>
        <v>0</v>
      </c>
      <c r="Y137" s="186">
        <f t="shared" ref="Y137" si="165">SUM(Y138:Y140)</f>
        <v>0</v>
      </c>
      <c r="Z137" s="186">
        <f t="shared" ref="Z137" si="166">SUM(Z138:Z140)</f>
        <v>0</v>
      </c>
      <c r="AA137" s="186">
        <f t="shared" ref="AA137" si="167">SUM(AA138:AA140)</f>
        <v>0</v>
      </c>
      <c r="AB137" s="186">
        <f t="shared" ref="AB137" si="168">SUM(AB138:AB140)</f>
        <v>0</v>
      </c>
      <c r="AC137" s="186">
        <f t="shared" ref="AC137" si="169">SUM(AC138:AC140)</f>
        <v>0</v>
      </c>
      <c r="AD137" s="186">
        <f t="shared" ref="AD137" si="170">SUM(AD138:AD140)</f>
        <v>0</v>
      </c>
      <c r="AE137" s="186">
        <f t="shared" ref="AE137" si="171">SUM(AE138:AE140)</f>
        <v>0</v>
      </c>
      <c r="AF137" s="186">
        <f t="shared" ref="AF137" si="172">SUM(AF138:AF140)</f>
        <v>0</v>
      </c>
      <c r="AG137" s="186">
        <f t="shared" ref="AG137" si="173">SUM(AG138:AG140)</f>
        <v>0</v>
      </c>
      <c r="AH137" s="186">
        <f t="shared" ref="AH137" si="174">SUM(AH138:AH140)</f>
        <v>0</v>
      </c>
      <c r="AI137" s="186">
        <f t="shared" ref="AI137" si="175">SUM(AI138:AI140)</f>
        <v>0</v>
      </c>
      <c r="AJ137" s="186">
        <f t="shared" ref="AJ137" si="176">SUM(AJ138:AJ140)</f>
        <v>0</v>
      </c>
      <c r="AK137" s="186">
        <f t="shared" ref="AK137" si="177">SUM(AK138:AK140)</f>
        <v>0</v>
      </c>
      <c r="AL137" s="186">
        <f t="shared" ref="AL137" si="178">SUM(AL138:AL140)</f>
        <v>0</v>
      </c>
      <c r="AM137" s="186">
        <f t="shared" ref="AM137" si="179">SUM(AM138:AM140)</f>
        <v>0</v>
      </c>
      <c r="AN137" s="186">
        <f t="shared" ref="AN137" si="180">SUM(AN138:AN140)</f>
        <v>0</v>
      </c>
      <c r="AO137" s="186">
        <f t="shared" ref="AO137" si="181">SUM(AO138:AO140)</f>
        <v>0</v>
      </c>
      <c r="AP137" s="186">
        <f t="shared" ref="AP137" si="182">SUM(AP138:AP140)</f>
        <v>0</v>
      </c>
      <c r="AQ137" s="186">
        <f t="shared" ref="AQ137" si="183">SUM(AQ138:AQ140)</f>
        <v>0</v>
      </c>
      <c r="AR137" s="186">
        <f t="shared" ref="AR137" si="184">SUM(AR138:AR140)</f>
        <v>0</v>
      </c>
      <c r="AS137" s="186">
        <f t="shared" ref="AS137" si="185">SUM(AS138:AS140)</f>
        <v>0</v>
      </c>
      <c r="AT137" s="186">
        <f t="shared" ref="AT137" si="186">SUM(AT138:AT140)</f>
        <v>0</v>
      </c>
      <c r="AU137" s="186">
        <f t="shared" ref="AU137" si="187">SUM(AU138:AU140)</f>
        <v>0</v>
      </c>
      <c r="AV137" s="300"/>
    </row>
    <row r="138" spans="1:48">
      <c r="A138" s="298"/>
      <c r="B138" s="299"/>
      <c r="C138" s="299"/>
      <c r="D138" s="185" t="s">
        <v>37</v>
      </c>
      <c r="E138" s="186">
        <f t="shared" si="67"/>
        <v>0</v>
      </c>
      <c r="F138" s="186">
        <f t="shared" si="68"/>
        <v>0</v>
      </c>
      <c r="G138" s="186" t="e">
        <f t="shared" si="65"/>
        <v>#DIV/0!</v>
      </c>
      <c r="H138" s="184"/>
      <c r="I138" s="184"/>
      <c r="J138" s="190"/>
      <c r="K138" s="184"/>
      <c r="L138" s="184"/>
      <c r="M138" s="190"/>
      <c r="N138" s="184"/>
      <c r="O138" s="184"/>
      <c r="P138" s="190"/>
      <c r="Q138" s="184"/>
      <c r="R138" s="184"/>
      <c r="S138" s="190"/>
      <c r="T138" s="184"/>
      <c r="U138" s="184"/>
      <c r="V138" s="190"/>
      <c r="W138" s="184"/>
      <c r="X138" s="184"/>
      <c r="Y138" s="190"/>
      <c r="Z138" s="184"/>
      <c r="AA138" s="184"/>
      <c r="AB138" s="190"/>
      <c r="AC138" s="184"/>
      <c r="AD138" s="184"/>
      <c r="AE138" s="190"/>
      <c r="AF138" s="184"/>
      <c r="AG138" s="184"/>
      <c r="AH138" s="190"/>
      <c r="AI138" s="184"/>
      <c r="AJ138" s="184"/>
      <c r="AK138" s="190"/>
      <c r="AL138" s="184"/>
      <c r="AM138" s="184"/>
      <c r="AN138" s="184"/>
      <c r="AO138" s="184"/>
      <c r="AP138" s="190"/>
      <c r="AQ138" s="190"/>
      <c r="AR138" s="190"/>
      <c r="AS138" s="184"/>
      <c r="AT138" s="184"/>
      <c r="AU138" s="190"/>
      <c r="AV138" s="300"/>
    </row>
    <row r="139" spans="1:48" ht="31.2" customHeight="1">
      <c r="A139" s="298"/>
      <c r="B139" s="299"/>
      <c r="C139" s="299"/>
      <c r="D139" s="185" t="s">
        <v>2</v>
      </c>
      <c r="E139" s="186">
        <f t="shared" si="67"/>
        <v>0</v>
      </c>
      <c r="F139" s="186">
        <f t="shared" si="68"/>
        <v>0</v>
      </c>
      <c r="G139" s="186" t="e">
        <f t="shared" si="65"/>
        <v>#DIV/0!</v>
      </c>
      <c r="H139" s="184"/>
      <c r="I139" s="184"/>
      <c r="J139" s="190"/>
      <c r="K139" s="184"/>
      <c r="L139" s="184"/>
      <c r="M139" s="190"/>
      <c r="N139" s="184"/>
      <c r="O139" s="184"/>
      <c r="P139" s="190"/>
      <c r="Q139" s="184"/>
      <c r="R139" s="184"/>
      <c r="S139" s="190"/>
      <c r="T139" s="184"/>
      <c r="U139" s="184"/>
      <c r="V139" s="190"/>
      <c r="W139" s="184"/>
      <c r="X139" s="184"/>
      <c r="Y139" s="190"/>
      <c r="Z139" s="184"/>
      <c r="AA139" s="184"/>
      <c r="AB139" s="190"/>
      <c r="AC139" s="184"/>
      <c r="AD139" s="184"/>
      <c r="AE139" s="190"/>
      <c r="AF139" s="184"/>
      <c r="AG139" s="184"/>
      <c r="AH139" s="190"/>
      <c r="AI139" s="184"/>
      <c r="AJ139" s="184"/>
      <c r="AK139" s="190"/>
      <c r="AL139" s="190"/>
      <c r="AM139" s="190"/>
      <c r="AN139" s="184"/>
      <c r="AO139" s="184"/>
      <c r="AP139" s="190"/>
      <c r="AQ139" s="190"/>
      <c r="AR139" s="190"/>
      <c r="AS139" s="184"/>
      <c r="AT139" s="184"/>
      <c r="AU139" s="190"/>
      <c r="AV139" s="300"/>
    </row>
    <row r="140" spans="1:48" ht="21.75" customHeight="1">
      <c r="A140" s="298"/>
      <c r="B140" s="299"/>
      <c r="C140" s="299"/>
      <c r="D140" s="185" t="s">
        <v>43</v>
      </c>
      <c r="E140" s="186">
        <f t="shared" si="67"/>
        <v>0</v>
      </c>
      <c r="F140" s="186">
        <f t="shared" si="68"/>
        <v>0</v>
      </c>
      <c r="G140" s="186" t="e">
        <f t="shared" si="65"/>
        <v>#DIV/0!</v>
      </c>
      <c r="H140" s="184"/>
      <c r="I140" s="184"/>
      <c r="J140" s="190"/>
      <c r="K140" s="184"/>
      <c r="L140" s="184"/>
      <c r="M140" s="190"/>
      <c r="N140" s="184"/>
      <c r="O140" s="184"/>
      <c r="P140" s="190"/>
      <c r="Q140" s="184"/>
      <c r="R140" s="184"/>
      <c r="S140" s="190"/>
      <c r="T140" s="184"/>
      <c r="U140" s="184"/>
      <c r="V140" s="190"/>
      <c r="W140" s="184"/>
      <c r="X140" s="184"/>
      <c r="Y140" s="190"/>
      <c r="Z140" s="184"/>
      <c r="AA140" s="184"/>
      <c r="AB140" s="190"/>
      <c r="AC140" s="184"/>
      <c r="AD140" s="184"/>
      <c r="AE140" s="190"/>
      <c r="AF140" s="184"/>
      <c r="AG140" s="184"/>
      <c r="AH140" s="190"/>
      <c r="AI140" s="184"/>
      <c r="AJ140" s="184"/>
      <c r="AK140" s="190"/>
      <c r="AL140" s="190"/>
      <c r="AM140" s="190"/>
      <c r="AN140" s="184">
        <f>500-500</f>
        <v>0</v>
      </c>
      <c r="AO140" s="184"/>
      <c r="AP140" s="190"/>
      <c r="AQ140" s="190"/>
      <c r="AR140" s="190"/>
      <c r="AS140" s="184"/>
      <c r="AT140" s="184"/>
      <c r="AU140" s="190"/>
      <c r="AV140" s="300"/>
    </row>
    <row r="141" spans="1:48" ht="30" customHeight="1">
      <c r="A141" s="298"/>
      <c r="B141" s="299"/>
      <c r="C141" s="299"/>
      <c r="D141" s="193" t="s">
        <v>273</v>
      </c>
      <c r="E141" s="186">
        <f t="shared" si="67"/>
        <v>0</v>
      </c>
      <c r="F141" s="186">
        <f t="shared" si="68"/>
        <v>0</v>
      </c>
      <c r="G141" s="186" t="e">
        <f t="shared" si="65"/>
        <v>#DIV/0!</v>
      </c>
      <c r="H141" s="184"/>
      <c r="I141" s="184"/>
      <c r="J141" s="190"/>
      <c r="K141" s="184"/>
      <c r="L141" s="184"/>
      <c r="M141" s="190"/>
      <c r="N141" s="184"/>
      <c r="O141" s="184"/>
      <c r="P141" s="190"/>
      <c r="Q141" s="184"/>
      <c r="R141" s="184"/>
      <c r="S141" s="190"/>
      <c r="T141" s="184"/>
      <c r="U141" s="184"/>
      <c r="V141" s="190"/>
      <c r="W141" s="184"/>
      <c r="X141" s="184"/>
      <c r="Y141" s="190"/>
      <c r="Z141" s="184"/>
      <c r="AA141" s="184"/>
      <c r="AB141" s="190"/>
      <c r="AC141" s="184"/>
      <c r="AD141" s="184"/>
      <c r="AE141" s="190"/>
      <c r="AF141" s="184"/>
      <c r="AG141" s="184"/>
      <c r="AH141" s="190"/>
      <c r="AI141" s="184"/>
      <c r="AJ141" s="184"/>
      <c r="AK141" s="190"/>
      <c r="AL141" s="190"/>
      <c r="AM141" s="190"/>
      <c r="AN141" s="184"/>
      <c r="AO141" s="184"/>
      <c r="AP141" s="190"/>
      <c r="AQ141" s="190"/>
      <c r="AR141" s="190"/>
      <c r="AS141" s="184"/>
      <c r="AT141" s="184"/>
      <c r="AU141" s="190"/>
      <c r="AV141" s="300"/>
    </row>
    <row r="142" spans="1:48" s="116" customFormat="1" ht="22.2" customHeight="1">
      <c r="A142" s="298" t="s">
        <v>522</v>
      </c>
      <c r="B142" s="299" t="s">
        <v>524</v>
      </c>
      <c r="C142" s="299" t="s">
        <v>434</v>
      </c>
      <c r="D142" s="192" t="s">
        <v>41</v>
      </c>
      <c r="E142" s="186">
        <f t="shared" si="67"/>
        <v>1262.43</v>
      </c>
      <c r="F142" s="186">
        <f t="shared" si="68"/>
        <v>0</v>
      </c>
      <c r="G142" s="186">
        <f t="shared" ref="G142:G146" si="188">F142/E142*100</f>
        <v>0</v>
      </c>
      <c r="H142" s="186">
        <f>SUM(H143:H145)</f>
        <v>0</v>
      </c>
      <c r="I142" s="186">
        <f t="shared" ref="I142:AU142" si="189">SUM(I143:I145)</f>
        <v>0</v>
      </c>
      <c r="J142" s="186">
        <f t="shared" si="189"/>
        <v>0</v>
      </c>
      <c r="K142" s="186">
        <f t="shared" si="189"/>
        <v>0</v>
      </c>
      <c r="L142" s="186">
        <f t="shared" si="189"/>
        <v>0</v>
      </c>
      <c r="M142" s="186">
        <f t="shared" si="189"/>
        <v>0</v>
      </c>
      <c r="N142" s="186">
        <f t="shared" si="189"/>
        <v>0</v>
      </c>
      <c r="O142" s="186">
        <f t="shared" si="189"/>
        <v>0</v>
      </c>
      <c r="P142" s="186">
        <f t="shared" si="189"/>
        <v>0</v>
      </c>
      <c r="Q142" s="186">
        <f t="shared" si="189"/>
        <v>0</v>
      </c>
      <c r="R142" s="186">
        <f t="shared" si="189"/>
        <v>0</v>
      </c>
      <c r="S142" s="186">
        <f t="shared" si="189"/>
        <v>0</v>
      </c>
      <c r="T142" s="186">
        <f t="shared" si="189"/>
        <v>0</v>
      </c>
      <c r="U142" s="186">
        <f t="shared" si="189"/>
        <v>0</v>
      </c>
      <c r="V142" s="186">
        <f t="shared" si="189"/>
        <v>0</v>
      </c>
      <c r="W142" s="186">
        <f t="shared" si="189"/>
        <v>0</v>
      </c>
      <c r="X142" s="186">
        <f t="shared" si="189"/>
        <v>0</v>
      </c>
      <c r="Y142" s="186">
        <f t="shared" si="189"/>
        <v>0</v>
      </c>
      <c r="Z142" s="186">
        <f t="shared" si="189"/>
        <v>0</v>
      </c>
      <c r="AA142" s="186">
        <f t="shared" si="189"/>
        <v>0</v>
      </c>
      <c r="AB142" s="186">
        <f t="shared" si="189"/>
        <v>0</v>
      </c>
      <c r="AC142" s="186">
        <f t="shared" si="189"/>
        <v>0</v>
      </c>
      <c r="AD142" s="186">
        <f t="shared" si="189"/>
        <v>0</v>
      </c>
      <c r="AE142" s="186">
        <f t="shared" si="189"/>
        <v>0</v>
      </c>
      <c r="AF142" s="186">
        <f t="shared" si="189"/>
        <v>0</v>
      </c>
      <c r="AG142" s="186">
        <f t="shared" si="189"/>
        <v>0</v>
      </c>
      <c r="AH142" s="186">
        <f t="shared" si="189"/>
        <v>0</v>
      </c>
      <c r="AI142" s="186">
        <f t="shared" si="189"/>
        <v>0</v>
      </c>
      <c r="AJ142" s="186">
        <f t="shared" si="189"/>
        <v>0</v>
      </c>
      <c r="AK142" s="186">
        <f t="shared" si="189"/>
        <v>0</v>
      </c>
      <c r="AL142" s="186">
        <f t="shared" si="189"/>
        <v>0</v>
      </c>
      <c r="AM142" s="186">
        <f t="shared" si="189"/>
        <v>0</v>
      </c>
      <c r="AN142" s="186">
        <f t="shared" si="189"/>
        <v>0</v>
      </c>
      <c r="AO142" s="186">
        <f t="shared" si="189"/>
        <v>0</v>
      </c>
      <c r="AP142" s="186">
        <f t="shared" si="189"/>
        <v>0</v>
      </c>
      <c r="AQ142" s="186">
        <f t="shared" si="189"/>
        <v>0</v>
      </c>
      <c r="AR142" s="186">
        <f t="shared" si="189"/>
        <v>0</v>
      </c>
      <c r="AS142" s="186">
        <f t="shared" si="189"/>
        <v>1262.43</v>
      </c>
      <c r="AT142" s="186">
        <f t="shared" si="189"/>
        <v>0</v>
      </c>
      <c r="AU142" s="186">
        <f t="shared" si="189"/>
        <v>0</v>
      </c>
      <c r="AV142" s="300"/>
    </row>
    <row r="143" spans="1:48">
      <c r="A143" s="298"/>
      <c r="B143" s="299"/>
      <c r="C143" s="299"/>
      <c r="D143" s="185" t="s">
        <v>37</v>
      </c>
      <c r="E143" s="186">
        <f t="shared" si="67"/>
        <v>0</v>
      </c>
      <c r="F143" s="186">
        <f t="shared" si="68"/>
        <v>0</v>
      </c>
      <c r="G143" s="186" t="e">
        <f t="shared" si="188"/>
        <v>#DIV/0!</v>
      </c>
      <c r="H143" s="184"/>
      <c r="I143" s="184"/>
      <c r="J143" s="190"/>
      <c r="K143" s="184"/>
      <c r="L143" s="184"/>
      <c r="M143" s="190"/>
      <c r="N143" s="184"/>
      <c r="O143" s="184"/>
      <c r="P143" s="190"/>
      <c r="Q143" s="184"/>
      <c r="R143" s="184"/>
      <c r="S143" s="190"/>
      <c r="T143" s="184"/>
      <c r="U143" s="184"/>
      <c r="V143" s="190"/>
      <c r="W143" s="184"/>
      <c r="X143" s="184"/>
      <c r="Y143" s="190"/>
      <c r="Z143" s="184"/>
      <c r="AA143" s="184"/>
      <c r="AB143" s="190"/>
      <c r="AC143" s="184"/>
      <c r="AD143" s="184"/>
      <c r="AE143" s="190"/>
      <c r="AF143" s="184"/>
      <c r="AG143" s="184"/>
      <c r="AH143" s="190"/>
      <c r="AI143" s="184"/>
      <c r="AJ143" s="184"/>
      <c r="AK143" s="190"/>
      <c r="AL143" s="184"/>
      <c r="AM143" s="184"/>
      <c r="AN143" s="184"/>
      <c r="AO143" s="184"/>
      <c r="AP143" s="190"/>
      <c r="AQ143" s="190"/>
      <c r="AR143" s="190"/>
      <c r="AS143" s="184"/>
      <c r="AT143" s="184"/>
      <c r="AU143" s="190"/>
      <c r="AV143" s="300"/>
    </row>
    <row r="144" spans="1:48" ht="31.2" customHeight="1">
      <c r="A144" s="298"/>
      <c r="B144" s="299"/>
      <c r="C144" s="299"/>
      <c r="D144" s="185" t="s">
        <v>2</v>
      </c>
      <c r="E144" s="186">
        <f t="shared" si="67"/>
        <v>0</v>
      </c>
      <c r="F144" s="186">
        <f t="shared" si="68"/>
        <v>0</v>
      </c>
      <c r="G144" s="186" t="e">
        <f t="shared" si="188"/>
        <v>#DIV/0!</v>
      </c>
      <c r="H144" s="184"/>
      <c r="I144" s="184"/>
      <c r="J144" s="190"/>
      <c r="K144" s="184"/>
      <c r="L144" s="184"/>
      <c r="M144" s="190"/>
      <c r="N144" s="184"/>
      <c r="O144" s="184"/>
      <c r="P144" s="190"/>
      <c r="Q144" s="184"/>
      <c r="R144" s="184"/>
      <c r="S144" s="190"/>
      <c r="T144" s="184"/>
      <c r="U144" s="184"/>
      <c r="V144" s="190"/>
      <c r="W144" s="184"/>
      <c r="X144" s="184"/>
      <c r="Y144" s="190"/>
      <c r="Z144" s="184"/>
      <c r="AA144" s="184"/>
      <c r="AB144" s="190"/>
      <c r="AC144" s="184"/>
      <c r="AD144" s="184"/>
      <c r="AE144" s="190"/>
      <c r="AF144" s="184"/>
      <c r="AG144" s="184"/>
      <c r="AH144" s="190"/>
      <c r="AI144" s="184"/>
      <c r="AJ144" s="184"/>
      <c r="AK144" s="190"/>
      <c r="AL144" s="190"/>
      <c r="AM144" s="190"/>
      <c r="AN144" s="184"/>
      <c r="AO144" s="184"/>
      <c r="AP144" s="190"/>
      <c r="AQ144" s="190"/>
      <c r="AR144" s="190"/>
      <c r="AS144" s="184"/>
      <c r="AT144" s="184"/>
      <c r="AU144" s="190"/>
      <c r="AV144" s="300"/>
    </row>
    <row r="145" spans="1:48" ht="21.75" customHeight="1">
      <c r="A145" s="298"/>
      <c r="B145" s="299"/>
      <c r="C145" s="299"/>
      <c r="D145" s="185" t="s">
        <v>43</v>
      </c>
      <c r="E145" s="186">
        <f t="shared" si="67"/>
        <v>1262.43</v>
      </c>
      <c r="F145" s="186">
        <f t="shared" si="68"/>
        <v>0</v>
      </c>
      <c r="G145" s="186">
        <f t="shared" si="188"/>
        <v>0</v>
      </c>
      <c r="H145" s="184"/>
      <c r="I145" s="184"/>
      <c r="J145" s="190"/>
      <c r="K145" s="184"/>
      <c r="L145" s="184"/>
      <c r="M145" s="190"/>
      <c r="N145" s="184"/>
      <c r="O145" s="184"/>
      <c r="P145" s="190"/>
      <c r="Q145" s="184"/>
      <c r="R145" s="184"/>
      <c r="S145" s="190"/>
      <c r="T145" s="184"/>
      <c r="U145" s="184"/>
      <c r="V145" s="190"/>
      <c r="W145" s="184"/>
      <c r="X145" s="184"/>
      <c r="Y145" s="190"/>
      <c r="Z145" s="184"/>
      <c r="AA145" s="184"/>
      <c r="AB145" s="190"/>
      <c r="AC145" s="184"/>
      <c r="AD145" s="184"/>
      <c r="AE145" s="190"/>
      <c r="AF145" s="184"/>
      <c r="AG145" s="184"/>
      <c r="AH145" s="190"/>
      <c r="AI145" s="184"/>
      <c r="AJ145" s="184"/>
      <c r="AK145" s="190"/>
      <c r="AL145" s="190"/>
      <c r="AM145" s="190"/>
      <c r="AN145" s="184"/>
      <c r="AO145" s="184"/>
      <c r="AP145" s="190"/>
      <c r="AQ145" s="190"/>
      <c r="AR145" s="190"/>
      <c r="AS145" s="184">
        <v>1262.43</v>
      </c>
      <c r="AT145" s="184"/>
      <c r="AU145" s="190"/>
      <c r="AV145" s="300"/>
    </row>
    <row r="146" spans="1:48" ht="30" customHeight="1">
      <c r="A146" s="298"/>
      <c r="B146" s="299"/>
      <c r="C146" s="299"/>
      <c r="D146" s="193" t="s">
        <v>273</v>
      </c>
      <c r="E146" s="186">
        <f t="shared" si="67"/>
        <v>0</v>
      </c>
      <c r="F146" s="186">
        <f t="shared" si="68"/>
        <v>0</v>
      </c>
      <c r="G146" s="186" t="e">
        <f t="shared" si="188"/>
        <v>#DIV/0!</v>
      </c>
      <c r="H146" s="184"/>
      <c r="I146" s="184"/>
      <c r="J146" s="190"/>
      <c r="K146" s="184"/>
      <c r="L146" s="184"/>
      <c r="M146" s="190"/>
      <c r="N146" s="184"/>
      <c r="O146" s="184"/>
      <c r="P146" s="190"/>
      <c r="Q146" s="184"/>
      <c r="R146" s="184"/>
      <c r="S146" s="190"/>
      <c r="T146" s="184"/>
      <c r="U146" s="184"/>
      <c r="V146" s="190"/>
      <c r="W146" s="184"/>
      <c r="X146" s="184"/>
      <c r="Y146" s="190"/>
      <c r="Z146" s="184"/>
      <c r="AA146" s="184"/>
      <c r="AB146" s="190"/>
      <c r="AC146" s="184"/>
      <c r="AD146" s="184"/>
      <c r="AE146" s="190"/>
      <c r="AF146" s="184"/>
      <c r="AG146" s="184"/>
      <c r="AH146" s="190"/>
      <c r="AI146" s="184"/>
      <c r="AJ146" s="184"/>
      <c r="AK146" s="190"/>
      <c r="AL146" s="190"/>
      <c r="AM146" s="190"/>
      <c r="AN146" s="184"/>
      <c r="AO146" s="184"/>
      <c r="AP146" s="190"/>
      <c r="AQ146" s="190"/>
      <c r="AR146" s="190"/>
      <c r="AS146" s="184"/>
      <c r="AT146" s="184"/>
      <c r="AU146" s="190"/>
      <c r="AV146" s="300"/>
    </row>
    <row r="147" spans="1:48" s="116" customFormat="1" ht="22.2" customHeight="1">
      <c r="A147" s="298" t="s">
        <v>523</v>
      </c>
      <c r="B147" s="299" t="s">
        <v>525</v>
      </c>
      <c r="C147" s="299" t="s">
        <v>434</v>
      </c>
      <c r="D147" s="192" t="s">
        <v>41</v>
      </c>
      <c r="E147" s="186">
        <f t="shared" si="67"/>
        <v>844.48</v>
      </c>
      <c r="F147" s="186">
        <f t="shared" si="68"/>
        <v>0</v>
      </c>
      <c r="G147" s="186">
        <f t="shared" ref="G147:G151" si="190">F147/E147*100</f>
        <v>0</v>
      </c>
      <c r="H147" s="186">
        <f>SUM(H148:H150)</f>
        <v>0</v>
      </c>
      <c r="I147" s="186">
        <f t="shared" ref="I147:AU147" si="191">SUM(I148:I150)</f>
        <v>0</v>
      </c>
      <c r="J147" s="186">
        <f t="shared" si="191"/>
        <v>0</v>
      </c>
      <c r="K147" s="186">
        <f t="shared" si="191"/>
        <v>0</v>
      </c>
      <c r="L147" s="186">
        <f t="shared" si="191"/>
        <v>0</v>
      </c>
      <c r="M147" s="186">
        <f t="shared" si="191"/>
        <v>0</v>
      </c>
      <c r="N147" s="186">
        <f t="shared" si="191"/>
        <v>0</v>
      </c>
      <c r="O147" s="186">
        <f t="shared" si="191"/>
        <v>0</v>
      </c>
      <c r="P147" s="186">
        <f t="shared" si="191"/>
        <v>0</v>
      </c>
      <c r="Q147" s="186">
        <f t="shared" si="191"/>
        <v>0</v>
      </c>
      <c r="R147" s="186">
        <f t="shared" si="191"/>
        <v>0</v>
      </c>
      <c r="S147" s="186">
        <f t="shared" si="191"/>
        <v>0</v>
      </c>
      <c r="T147" s="186">
        <f t="shared" si="191"/>
        <v>0</v>
      </c>
      <c r="U147" s="186">
        <f t="shared" si="191"/>
        <v>0</v>
      </c>
      <c r="V147" s="186">
        <f t="shared" si="191"/>
        <v>0</v>
      </c>
      <c r="W147" s="186">
        <f t="shared" si="191"/>
        <v>0</v>
      </c>
      <c r="X147" s="186">
        <f t="shared" si="191"/>
        <v>0</v>
      </c>
      <c r="Y147" s="186">
        <f t="shared" si="191"/>
        <v>0</v>
      </c>
      <c r="Z147" s="186">
        <f t="shared" si="191"/>
        <v>0</v>
      </c>
      <c r="AA147" s="186">
        <f t="shared" si="191"/>
        <v>0</v>
      </c>
      <c r="AB147" s="186">
        <f t="shared" si="191"/>
        <v>0</v>
      </c>
      <c r="AC147" s="186">
        <f t="shared" si="191"/>
        <v>0</v>
      </c>
      <c r="AD147" s="186">
        <f t="shared" si="191"/>
        <v>0</v>
      </c>
      <c r="AE147" s="186">
        <f t="shared" si="191"/>
        <v>0</v>
      </c>
      <c r="AF147" s="186">
        <f t="shared" si="191"/>
        <v>0</v>
      </c>
      <c r="AG147" s="186">
        <f t="shared" si="191"/>
        <v>0</v>
      </c>
      <c r="AH147" s="186">
        <f t="shared" si="191"/>
        <v>0</v>
      </c>
      <c r="AI147" s="186">
        <f t="shared" si="191"/>
        <v>0</v>
      </c>
      <c r="AJ147" s="186">
        <f t="shared" si="191"/>
        <v>0</v>
      </c>
      <c r="AK147" s="186">
        <f t="shared" si="191"/>
        <v>0</v>
      </c>
      <c r="AL147" s="186">
        <f t="shared" si="191"/>
        <v>0</v>
      </c>
      <c r="AM147" s="186">
        <f t="shared" si="191"/>
        <v>0</v>
      </c>
      <c r="AN147" s="186">
        <f t="shared" si="191"/>
        <v>0</v>
      </c>
      <c r="AO147" s="186">
        <f t="shared" si="191"/>
        <v>0</v>
      </c>
      <c r="AP147" s="186">
        <f t="shared" si="191"/>
        <v>0</v>
      </c>
      <c r="AQ147" s="186">
        <f t="shared" si="191"/>
        <v>0</v>
      </c>
      <c r="AR147" s="186">
        <f t="shared" si="191"/>
        <v>0</v>
      </c>
      <c r="AS147" s="186">
        <f t="shared" si="191"/>
        <v>844.48</v>
      </c>
      <c r="AT147" s="186">
        <f t="shared" si="191"/>
        <v>0</v>
      </c>
      <c r="AU147" s="186">
        <f t="shared" si="191"/>
        <v>0</v>
      </c>
      <c r="AV147" s="300"/>
    </row>
    <row r="148" spans="1:48">
      <c r="A148" s="298"/>
      <c r="B148" s="299"/>
      <c r="C148" s="299"/>
      <c r="D148" s="185" t="s">
        <v>37</v>
      </c>
      <c r="E148" s="186">
        <f t="shared" si="67"/>
        <v>0</v>
      </c>
      <c r="F148" s="186">
        <f t="shared" si="68"/>
        <v>0</v>
      </c>
      <c r="G148" s="186" t="e">
        <f t="shared" si="190"/>
        <v>#DIV/0!</v>
      </c>
      <c r="H148" s="184"/>
      <c r="I148" s="184"/>
      <c r="J148" s="190"/>
      <c r="K148" s="184"/>
      <c r="L148" s="184"/>
      <c r="M148" s="190"/>
      <c r="N148" s="184"/>
      <c r="O148" s="184"/>
      <c r="P148" s="190"/>
      <c r="Q148" s="184"/>
      <c r="R148" s="184"/>
      <c r="S148" s="190"/>
      <c r="T148" s="184"/>
      <c r="U148" s="184"/>
      <c r="V148" s="190"/>
      <c r="W148" s="184"/>
      <c r="X148" s="184"/>
      <c r="Y148" s="190"/>
      <c r="Z148" s="184"/>
      <c r="AA148" s="184"/>
      <c r="AB148" s="190"/>
      <c r="AC148" s="184"/>
      <c r="AD148" s="184"/>
      <c r="AE148" s="190"/>
      <c r="AF148" s="184"/>
      <c r="AG148" s="184"/>
      <c r="AH148" s="190"/>
      <c r="AI148" s="184"/>
      <c r="AJ148" s="184"/>
      <c r="AK148" s="190"/>
      <c r="AL148" s="184"/>
      <c r="AM148" s="184"/>
      <c r="AN148" s="184"/>
      <c r="AO148" s="184"/>
      <c r="AP148" s="190"/>
      <c r="AQ148" s="190"/>
      <c r="AR148" s="190"/>
      <c r="AS148" s="184"/>
      <c r="AT148" s="184"/>
      <c r="AU148" s="190"/>
      <c r="AV148" s="300"/>
    </row>
    <row r="149" spans="1:48" ht="31.2" customHeight="1">
      <c r="A149" s="298"/>
      <c r="B149" s="299"/>
      <c r="C149" s="299"/>
      <c r="D149" s="185" t="s">
        <v>2</v>
      </c>
      <c r="E149" s="186">
        <f t="shared" si="67"/>
        <v>0</v>
      </c>
      <c r="F149" s="186">
        <f t="shared" si="68"/>
        <v>0</v>
      </c>
      <c r="G149" s="186" t="e">
        <f t="shared" si="190"/>
        <v>#DIV/0!</v>
      </c>
      <c r="H149" s="184"/>
      <c r="I149" s="184"/>
      <c r="J149" s="190"/>
      <c r="K149" s="184"/>
      <c r="L149" s="184"/>
      <c r="M149" s="190"/>
      <c r="N149" s="184"/>
      <c r="O149" s="184"/>
      <c r="P149" s="190"/>
      <c r="Q149" s="184"/>
      <c r="R149" s="184"/>
      <c r="S149" s="190"/>
      <c r="T149" s="184"/>
      <c r="U149" s="184"/>
      <c r="V149" s="190"/>
      <c r="W149" s="184"/>
      <c r="X149" s="184"/>
      <c r="Y149" s="190"/>
      <c r="Z149" s="184"/>
      <c r="AA149" s="184"/>
      <c r="AB149" s="190"/>
      <c r="AC149" s="184"/>
      <c r="AD149" s="184"/>
      <c r="AE149" s="190"/>
      <c r="AF149" s="184"/>
      <c r="AG149" s="184"/>
      <c r="AH149" s="190"/>
      <c r="AI149" s="184"/>
      <c r="AJ149" s="184"/>
      <c r="AK149" s="190"/>
      <c r="AL149" s="190"/>
      <c r="AM149" s="190"/>
      <c r="AN149" s="184"/>
      <c r="AO149" s="184"/>
      <c r="AP149" s="190"/>
      <c r="AQ149" s="190"/>
      <c r="AR149" s="190"/>
      <c r="AS149" s="184"/>
      <c r="AT149" s="184"/>
      <c r="AU149" s="190"/>
      <c r="AV149" s="300"/>
    </row>
    <row r="150" spans="1:48" ht="21.75" customHeight="1">
      <c r="A150" s="298"/>
      <c r="B150" s="299"/>
      <c r="C150" s="299"/>
      <c r="D150" s="185" t="s">
        <v>43</v>
      </c>
      <c r="E150" s="186">
        <f t="shared" si="67"/>
        <v>844.48</v>
      </c>
      <c r="F150" s="186">
        <f t="shared" si="68"/>
        <v>0</v>
      </c>
      <c r="G150" s="186">
        <f t="shared" si="190"/>
        <v>0</v>
      </c>
      <c r="H150" s="184"/>
      <c r="I150" s="184"/>
      <c r="J150" s="190"/>
      <c r="K150" s="184"/>
      <c r="L150" s="184"/>
      <c r="M150" s="190"/>
      <c r="N150" s="184"/>
      <c r="O150" s="184"/>
      <c r="P150" s="190"/>
      <c r="Q150" s="184"/>
      <c r="R150" s="184"/>
      <c r="S150" s="190"/>
      <c r="T150" s="184"/>
      <c r="U150" s="184"/>
      <c r="V150" s="190"/>
      <c r="W150" s="184"/>
      <c r="X150" s="184"/>
      <c r="Y150" s="190"/>
      <c r="Z150" s="184"/>
      <c r="AA150" s="184"/>
      <c r="AB150" s="190"/>
      <c r="AC150" s="184"/>
      <c r="AD150" s="184"/>
      <c r="AE150" s="190"/>
      <c r="AF150" s="184"/>
      <c r="AG150" s="184"/>
      <c r="AH150" s="190"/>
      <c r="AI150" s="184"/>
      <c r="AJ150" s="184"/>
      <c r="AK150" s="190"/>
      <c r="AL150" s="190"/>
      <c r="AM150" s="190"/>
      <c r="AN150" s="184"/>
      <c r="AO150" s="184"/>
      <c r="AP150" s="190"/>
      <c r="AQ150" s="190"/>
      <c r="AR150" s="190"/>
      <c r="AS150" s="184">
        <v>844.48</v>
      </c>
      <c r="AT150" s="184"/>
      <c r="AU150" s="190"/>
      <c r="AV150" s="300"/>
    </row>
    <row r="151" spans="1:48" ht="30" customHeight="1">
      <c r="A151" s="298"/>
      <c r="B151" s="299"/>
      <c r="C151" s="299"/>
      <c r="D151" s="193" t="s">
        <v>273</v>
      </c>
      <c r="E151" s="186">
        <f t="shared" si="67"/>
        <v>0</v>
      </c>
      <c r="F151" s="186">
        <f t="shared" si="68"/>
        <v>0</v>
      </c>
      <c r="G151" s="186" t="e">
        <f t="shared" si="190"/>
        <v>#DIV/0!</v>
      </c>
      <c r="H151" s="184"/>
      <c r="I151" s="184"/>
      <c r="J151" s="190"/>
      <c r="K151" s="184"/>
      <c r="L151" s="184"/>
      <c r="M151" s="190"/>
      <c r="N151" s="184"/>
      <c r="O151" s="184"/>
      <c r="P151" s="190"/>
      <c r="Q151" s="184"/>
      <c r="R151" s="184"/>
      <c r="S151" s="190"/>
      <c r="T151" s="184"/>
      <c r="U151" s="184"/>
      <c r="V151" s="190"/>
      <c r="W151" s="184"/>
      <c r="X151" s="184"/>
      <c r="Y151" s="190"/>
      <c r="Z151" s="184"/>
      <c r="AA151" s="184"/>
      <c r="AB151" s="190"/>
      <c r="AC151" s="184"/>
      <c r="AD151" s="184"/>
      <c r="AE151" s="190"/>
      <c r="AF151" s="184"/>
      <c r="AG151" s="184"/>
      <c r="AH151" s="190"/>
      <c r="AI151" s="184"/>
      <c r="AJ151" s="184"/>
      <c r="AK151" s="190"/>
      <c r="AL151" s="190"/>
      <c r="AM151" s="190"/>
      <c r="AN151" s="184"/>
      <c r="AO151" s="184"/>
      <c r="AP151" s="190"/>
      <c r="AQ151" s="190"/>
      <c r="AR151" s="190"/>
      <c r="AS151" s="184"/>
      <c r="AT151" s="184"/>
      <c r="AU151" s="190"/>
      <c r="AV151" s="300"/>
    </row>
    <row r="152" spans="1:48" s="116" customFormat="1" ht="22.2" customHeight="1">
      <c r="A152" s="298" t="s">
        <v>526</v>
      </c>
      <c r="B152" s="299" t="s">
        <v>527</v>
      </c>
      <c r="C152" s="299" t="s">
        <v>434</v>
      </c>
      <c r="D152" s="192" t="s">
        <v>41</v>
      </c>
      <c r="E152" s="186">
        <f t="shared" si="67"/>
        <v>3138.53</v>
      </c>
      <c r="F152" s="186">
        <f t="shared" si="68"/>
        <v>0</v>
      </c>
      <c r="G152" s="186">
        <f t="shared" ref="G152:G156" si="192">F152/E152*100</f>
        <v>0</v>
      </c>
      <c r="H152" s="186">
        <f>SUM(H153:H155)</f>
        <v>0</v>
      </c>
      <c r="I152" s="186">
        <f t="shared" ref="I152:AU152" si="193">SUM(I153:I155)</f>
        <v>0</v>
      </c>
      <c r="J152" s="186">
        <f t="shared" si="193"/>
        <v>0</v>
      </c>
      <c r="K152" s="186">
        <f t="shared" si="193"/>
        <v>0</v>
      </c>
      <c r="L152" s="186">
        <f t="shared" si="193"/>
        <v>0</v>
      </c>
      <c r="M152" s="186">
        <f t="shared" si="193"/>
        <v>0</v>
      </c>
      <c r="N152" s="186">
        <f t="shared" si="193"/>
        <v>0</v>
      </c>
      <c r="O152" s="186">
        <f t="shared" si="193"/>
        <v>0</v>
      </c>
      <c r="P152" s="186">
        <f t="shared" si="193"/>
        <v>0</v>
      </c>
      <c r="Q152" s="186">
        <f t="shared" si="193"/>
        <v>0</v>
      </c>
      <c r="R152" s="186">
        <f t="shared" si="193"/>
        <v>0</v>
      </c>
      <c r="S152" s="186">
        <f t="shared" si="193"/>
        <v>0</v>
      </c>
      <c r="T152" s="186">
        <f t="shared" si="193"/>
        <v>0</v>
      </c>
      <c r="U152" s="186">
        <f t="shared" si="193"/>
        <v>0</v>
      </c>
      <c r="V152" s="186">
        <f t="shared" si="193"/>
        <v>0</v>
      </c>
      <c r="W152" s="186">
        <f t="shared" si="193"/>
        <v>0</v>
      </c>
      <c r="X152" s="186">
        <f t="shared" si="193"/>
        <v>0</v>
      </c>
      <c r="Y152" s="186">
        <f t="shared" si="193"/>
        <v>0</v>
      </c>
      <c r="Z152" s="186">
        <f t="shared" si="193"/>
        <v>0</v>
      </c>
      <c r="AA152" s="186">
        <f t="shared" si="193"/>
        <v>0</v>
      </c>
      <c r="AB152" s="186">
        <f t="shared" si="193"/>
        <v>0</v>
      </c>
      <c r="AC152" s="186">
        <f t="shared" si="193"/>
        <v>0</v>
      </c>
      <c r="AD152" s="186">
        <f t="shared" si="193"/>
        <v>0</v>
      </c>
      <c r="AE152" s="186">
        <f t="shared" si="193"/>
        <v>0</v>
      </c>
      <c r="AF152" s="186">
        <f t="shared" si="193"/>
        <v>0</v>
      </c>
      <c r="AG152" s="186">
        <f t="shared" si="193"/>
        <v>0</v>
      </c>
      <c r="AH152" s="186">
        <f t="shared" si="193"/>
        <v>0</v>
      </c>
      <c r="AI152" s="186">
        <f t="shared" si="193"/>
        <v>0</v>
      </c>
      <c r="AJ152" s="186">
        <f t="shared" si="193"/>
        <v>0</v>
      </c>
      <c r="AK152" s="186">
        <f t="shared" si="193"/>
        <v>0</v>
      </c>
      <c r="AL152" s="186">
        <f t="shared" si="193"/>
        <v>0</v>
      </c>
      <c r="AM152" s="186">
        <f t="shared" si="193"/>
        <v>0</v>
      </c>
      <c r="AN152" s="186">
        <f t="shared" si="193"/>
        <v>0</v>
      </c>
      <c r="AO152" s="186">
        <f t="shared" si="193"/>
        <v>0</v>
      </c>
      <c r="AP152" s="186">
        <f t="shared" si="193"/>
        <v>0</v>
      </c>
      <c r="AQ152" s="186">
        <f t="shared" si="193"/>
        <v>0</v>
      </c>
      <c r="AR152" s="186">
        <f t="shared" si="193"/>
        <v>0</v>
      </c>
      <c r="AS152" s="186">
        <f t="shared" si="193"/>
        <v>3138.53</v>
      </c>
      <c r="AT152" s="186">
        <f t="shared" si="193"/>
        <v>0</v>
      </c>
      <c r="AU152" s="186">
        <f t="shared" si="193"/>
        <v>0</v>
      </c>
      <c r="AV152" s="300"/>
    </row>
    <row r="153" spans="1:48">
      <c r="A153" s="298"/>
      <c r="B153" s="299"/>
      <c r="C153" s="299"/>
      <c r="D153" s="185" t="s">
        <v>37</v>
      </c>
      <c r="E153" s="186">
        <f t="shared" si="67"/>
        <v>0</v>
      </c>
      <c r="F153" s="186">
        <f t="shared" si="68"/>
        <v>0</v>
      </c>
      <c r="G153" s="186" t="e">
        <f t="shared" si="192"/>
        <v>#DIV/0!</v>
      </c>
      <c r="H153" s="184"/>
      <c r="I153" s="184"/>
      <c r="J153" s="190"/>
      <c r="K153" s="184"/>
      <c r="L153" s="184"/>
      <c r="M153" s="190"/>
      <c r="N153" s="184"/>
      <c r="O153" s="184"/>
      <c r="P153" s="190"/>
      <c r="Q153" s="184"/>
      <c r="R153" s="184"/>
      <c r="S153" s="190"/>
      <c r="T153" s="184"/>
      <c r="U153" s="184"/>
      <c r="V153" s="190"/>
      <c r="W153" s="184"/>
      <c r="X153" s="184"/>
      <c r="Y153" s="190"/>
      <c r="Z153" s="184"/>
      <c r="AA153" s="184"/>
      <c r="AB153" s="190"/>
      <c r="AC153" s="184"/>
      <c r="AD153" s="184"/>
      <c r="AE153" s="190"/>
      <c r="AF153" s="184"/>
      <c r="AG153" s="184"/>
      <c r="AH153" s="190"/>
      <c r="AI153" s="184"/>
      <c r="AJ153" s="184"/>
      <c r="AK153" s="190"/>
      <c r="AL153" s="184"/>
      <c r="AM153" s="184"/>
      <c r="AN153" s="184"/>
      <c r="AO153" s="184"/>
      <c r="AP153" s="190"/>
      <c r="AQ153" s="190"/>
      <c r="AR153" s="190"/>
      <c r="AS153" s="184"/>
      <c r="AT153" s="184"/>
      <c r="AU153" s="190"/>
      <c r="AV153" s="300"/>
    </row>
    <row r="154" spans="1:48" ht="31.2" customHeight="1">
      <c r="A154" s="298"/>
      <c r="B154" s="299"/>
      <c r="C154" s="299"/>
      <c r="D154" s="185" t="s">
        <v>2</v>
      </c>
      <c r="E154" s="186">
        <f t="shared" si="67"/>
        <v>0</v>
      </c>
      <c r="F154" s="186">
        <f t="shared" si="68"/>
        <v>0</v>
      </c>
      <c r="G154" s="186" t="e">
        <f t="shared" si="192"/>
        <v>#DIV/0!</v>
      </c>
      <c r="H154" s="184"/>
      <c r="I154" s="184"/>
      <c r="J154" s="190"/>
      <c r="K154" s="184"/>
      <c r="L154" s="184"/>
      <c r="M154" s="190"/>
      <c r="N154" s="184"/>
      <c r="O154" s="184"/>
      <c r="P154" s="190"/>
      <c r="Q154" s="184"/>
      <c r="R154" s="184"/>
      <c r="S154" s="190"/>
      <c r="T154" s="184"/>
      <c r="U154" s="184"/>
      <c r="V154" s="190"/>
      <c r="W154" s="184"/>
      <c r="X154" s="184"/>
      <c r="Y154" s="190"/>
      <c r="Z154" s="184"/>
      <c r="AA154" s="184"/>
      <c r="AB154" s="190"/>
      <c r="AC154" s="184"/>
      <c r="AD154" s="184"/>
      <c r="AE154" s="190"/>
      <c r="AF154" s="184"/>
      <c r="AG154" s="184"/>
      <c r="AH154" s="190"/>
      <c r="AI154" s="184"/>
      <c r="AJ154" s="184"/>
      <c r="AK154" s="190"/>
      <c r="AL154" s="190"/>
      <c r="AM154" s="190"/>
      <c r="AN154" s="184"/>
      <c r="AO154" s="184"/>
      <c r="AP154" s="190"/>
      <c r="AQ154" s="190"/>
      <c r="AR154" s="190"/>
      <c r="AS154" s="184"/>
      <c r="AT154" s="184"/>
      <c r="AU154" s="190"/>
      <c r="AV154" s="300"/>
    </row>
    <row r="155" spans="1:48" ht="21.75" customHeight="1">
      <c r="A155" s="298"/>
      <c r="B155" s="299"/>
      <c r="C155" s="299"/>
      <c r="D155" s="185" t="s">
        <v>43</v>
      </c>
      <c r="E155" s="186">
        <f t="shared" si="67"/>
        <v>3138.53</v>
      </c>
      <c r="F155" s="186">
        <f t="shared" si="68"/>
        <v>0</v>
      </c>
      <c r="G155" s="186">
        <f t="shared" si="192"/>
        <v>0</v>
      </c>
      <c r="H155" s="184"/>
      <c r="I155" s="184"/>
      <c r="J155" s="190"/>
      <c r="K155" s="184"/>
      <c r="L155" s="184"/>
      <c r="M155" s="190"/>
      <c r="N155" s="184"/>
      <c r="O155" s="184"/>
      <c r="P155" s="190"/>
      <c r="Q155" s="184"/>
      <c r="R155" s="184"/>
      <c r="S155" s="190"/>
      <c r="T155" s="184"/>
      <c r="U155" s="184"/>
      <c r="V155" s="190"/>
      <c r="W155" s="184"/>
      <c r="X155" s="184"/>
      <c r="Y155" s="190"/>
      <c r="Z155" s="184"/>
      <c r="AA155" s="184"/>
      <c r="AB155" s="190"/>
      <c r="AC155" s="184"/>
      <c r="AD155" s="184"/>
      <c r="AE155" s="190"/>
      <c r="AF155" s="184"/>
      <c r="AG155" s="184"/>
      <c r="AH155" s="190"/>
      <c r="AI155" s="184"/>
      <c r="AJ155" s="184"/>
      <c r="AK155" s="190"/>
      <c r="AL155" s="190"/>
      <c r="AM155" s="190"/>
      <c r="AN155" s="184"/>
      <c r="AO155" s="184"/>
      <c r="AP155" s="190"/>
      <c r="AQ155" s="190"/>
      <c r="AR155" s="190"/>
      <c r="AS155" s="184">
        <v>3138.53</v>
      </c>
      <c r="AT155" s="184"/>
      <c r="AU155" s="190"/>
      <c r="AV155" s="300"/>
    </row>
    <row r="156" spans="1:48" ht="30" customHeight="1">
      <c r="A156" s="298"/>
      <c r="B156" s="299"/>
      <c r="C156" s="299"/>
      <c r="D156" s="193" t="s">
        <v>273</v>
      </c>
      <c r="E156" s="186">
        <f t="shared" si="67"/>
        <v>0</v>
      </c>
      <c r="F156" s="186">
        <f t="shared" si="68"/>
        <v>0</v>
      </c>
      <c r="G156" s="186" t="e">
        <f t="shared" si="192"/>
        <v>#DIV/0!</v>
      </c>
      <c r="H156" s="184"/>
      <c r="I156" s="184"/>
      <c r="J156" s="190"/>
      <c r="K156" s="184"/>
      <c r="L156" s="184"/>
      <c r="M156" s="190"/>
      <c r="N156" s="184"/>
      <c r="O156" s="184"/>
      <c r="P156" s="190"/>
      <c r="Q156" s="184"/>
      <c r="R156" s="184"/>
      <c r="S156" s="190"/>
      <c r="T156" s="184"/>
      <c r="U156" s="184"/>
      <c r="V156" s="190"/>
      <c r="W156" s="184"/>
      <c r="X156" s="184"/>
      <c r="Y156" s="190"/>
      <c r="Z156" s="184"/>
      <c r="AA156" s="184"/>
      <c r="AB156" s="190"/>
      <c r="AC156" s="184"/>
      <c r="AD156" s="184"/>
      <c r="AE156" s="190"/>
      <c r="AF156" s="184"/>
      <c r="AG156" s="184"/>
      <c r="AH156" s="190"/>
      <c r="AI156" s="184"/>
      <c r="AJ156" s="184"/>
      <c r="AK156" s="190"/>
      <c r="AL156" s="190"/>
      <c r="AM156" s="190"/>
      <c r="AN156" s="184"/>
      <c r="AO156" s="184"/>
      <c r="AP156" s="190"/>
      <c r="AQ156" s="190"/>
      <c r="AR156" s="190"/>
      <c r="AS156" s="184"/>
      <c r="AT156" s="184"/>
      <c r="AU156" s="190"/>
      <c r="AV156" s="300"/>
    </row>
    <row r="157" spans="1:48" s="116" customFormat="1" ht="22.2" customHeight="1">
      <c r="A157" s="298" t="s">
        <v>529</v>
      </c>
      <c r="B157" s="299" t="s">
        <v>528</v>
      </c>
      <c r="C157" s="299" t="s">
        <v>434</v>
      </c>
      <c r="D157" s="192" t="s">
        <v>41</v>
      </c>
      <c r="E157" s="186">
        <f t="shared" si="67"/>
        <v>5000</v>
      </c>
      <c r="F157" s="186">
        <f t="shared" si="68"/>
        <v>0</v>
      </c>
      <c r="G157" s="186">
        <f t="shared" ref="G157:G161" si="194">F157/E157*100</f>
        <v>0</v>
      </c>
      <c r="H157" s="186">
        <f>SUM(H158:H160)</f>
        <v>0</v>
      </c>
      <c r="I157" s="186">
        <f t="shared" ref="I157:AU157" si="195">SUM(I158:I160)</f>
        <v>0</v>
      </c>
      <c r="J157" s="186">
        <f t="shared" si="195"/>
        <v>0</v>
      </c>
      <c r="K157" s="186">
        <f t="shared" si="195"/>
        <v>0</v>
      </c>
      <c r="L157" s="186">
        <f t="shared" si="195"/>
        <v>0</v>
      </c>
      <c r="M157" s="186">
        <f t="shared" si="195"/>
        <v>0</v>
      </c>
      <c r="N157" s="186">
        <f t="shared" si="195"/>
        <v>0</v>
      </c>
      <c r="O157" s="186">
        <f t="shared" si="195"/>
        <v>0</v>
      </c>
      <c r="P157" s="186">
        <f t="shared" si="195"/>
        <v>0</v>
      </c>
      <c r="Q157" s="186">
        <f t="shared" si="195"/>
        <v>0</v>
      </c>
      <c r="R157" s="186">
        <f t="shared" si="195"/>
        <v>0</v>
      </c>
      <c r="S157" s="186">
        <f t="shared" si="195"/>
        <v>0</v>
      </c>
      <c r="T157" s="186">
        <f t="shared" si="195"/>
        <v>0</v>
      </c>
      <c r="U157" s="186">
        <f t="shared" si="195"/>
        <v>0</v>
      </c>
      <c r="V157" s="186">
        <f t="shared" si="195"/>
        <v>0</v>
      </c>
      <c r="W157" s="186">
        <f t="shared" si="195"/>
        <v>0</v>
      </c>
      <c r="X157" s="186">
        <f t="shared" si="195"/>
        <v>0</v>
      </c>
      <c r="Y157" s="186">
        <f t="shared" si="195"/>
        <v>0</v>
      </c>
      <c r="Z157" s="186">
        <f t="shared" si="195"/>
        <v>0</v>
      </c>
      <c r="AA157" s="186">
        <f t="shared" si="195"/>
        <v>0</v>
      </c>
      <c r="AB157" s="186">
        <f t="shared" si="195"/>
        <v>0</v>
      </c>
      <c r="AC157" s="186">
        <f t="shared" si="195"/>
        <v>0</v>
      </c>
      <c r="AD157" s="186">
        <f t="shared" si="195"/>
        <v>0</v>
      </c>
      <c r="AE157" s="186">
        <f t="shared" si="195"/>
        <v>0</v>
      </c>
      <c r="AF157" s="186">
        <f t="shared" si="195"/>
        <v>0</v>
      </c>
      <c r="AG157" s="186">
        <f t="shared" si="195"/>
        <v>0</v>
      </c>
      <c r="AH157" s="186">
        <f t="shared" si="195"/>
        <v>0</v>
      </c>
      <c r="AI157" s="186">
        <f t="shared" si="195"/>
        <v>0</v>
      </c>
      <c r="AJ157" s="186">
        <f t="shared" si="195"/>
        <v>0</v>
      </c>
      <c r="AK157" s="186">
        <f t="shared" si="195"/>
        <v>0</v>
      </c>
      <c r="AL157" s="186">
        <f t="shared" si="195"/>
        <v>0</v>
      </c>
      <c r="AM157" s="186">
        <f t="shared" si="195"/>
        <v>0</v>
      </c>
      <c r="AN157" s="186">
        <f t="shared" si="195"/>
        <v>0</v>
      </c>
      <c r="AO157" s="186">
        <f t="shared" si="195"/>
        <v>0</v>
      </c>
      <c r="AP157" s="186">
        <f t="shared" si="195"/>
        <v>0</v>
      </c>
      <c r="AQ157" s="186">
        <f t="shared" si="195"/>
        <v>0</v>
      </c>
      <c r="AR157" s="186">
        <f t="shared" si="195"/>
        <v>0</v>
      </c>
      <c r="AS157" s="186">
        <f t="shared" si="195"/>
        <v>5000</v>
      </c>
      <c r="AT157" s="186">
        <f t="shared" si="195"/>
        <v>0</v>
      </c>
      <c r="AU157" s="186">
        <f t="shared" si="195"/>
        <v>0</v>
      </c>
      <c r="AV157" s="300"/>
    </row>
    <row r="158" spans="1:48">
      <c r="A158" s="298"/>
      <c r="B158" s="299"/>
      <c r="C158" s="299"/>
      <c r="D158" s="185" t="s">
        <v>37</v>
      </c>
      <c r="E158" s="186">
        <f t="shared" si="67"/>
        <v>0</v>
      </c>
      <c r="F158" s="186">
        <f t="shared" si="68"/>
        <v>0</v>
      </c>
      <c r="G158" s="186" t="e">
        <f t="shared" si="194"/>
        <v>#DIV/0!</v>
      </c>
      <c r="H158" s="184"/>
      <c r="I158" s="184"/>
      <c r="J158" s="190"/>
      <c r="K158" s="184"/>
      <c r="L158" s="184"/>
      <c r="M158" s="190"/>
      <c r="N158" s="184"/>
      <c r="O158" s="184"/>
      <c r="P158" s="190"/>
      <c r="Q158" s="184"/>
      <c r="R158" s="184"/>
      <c r="S158" s="190"/>
      <c r="T158" s="184"/>
      <c r="U158" s="184"/>
      <c r="V158" s="190"/>
      <c r="W158" s="184"/>
      <c r="X158" s="184"/>
      <c r="Y158" s="190"/>
      <c r="Z158" s="184"/>
      <c r="AA158" s="184"/>
      <c r="AB158" s="190"/>
      <c r="AC158" s="184"/>
      <c r="AD158" s="184"/>
      <c r="AE158" s="190"/>
      <c r="AF158" s="184"/>
      <c r="AG158" s="184"/>
      <c r="AH158" s="190"/>
      <c r="AI158" s="184"/>
      <c r="AJ158" s="184"/>
      <c r="AK158" s="190"/>
      <c r="AL158" s="184"/>
      <c r="AM158" s="184"/>
      <c r="AN158" s="184"/>
      <c r="AO158" s="184"/>
      <c r="AP158" s="190"/>
      <c r="AQ158" s="190"/>
      <c r="AR158" s="190"/>
      <c r="AS158" s="184"/>
      <c r="AT158" s="184"/>
      <c r="AU158" s="190"/>
      <c r="AV158" s="300"/>
    </row>
    <row r="159" spans="1:48" ht="31.2" customHeight="1">
      <c r="A159" s="298"/>
      <c r="B159" s="299"/>
      <c r="C159" s="299"/>
      <c r="D159" s="185" t="s">
        <v>2</v>
      </c>
      <c r="E159" s="186">
        <f t="shared" si="67"/>
        <v>0</v>
      </c>
      <c r="F159" s="186">
        <f t="shared" si="68"/>
        <v>0</v>
      </c>
      <c r="G159" s="186" t="e">
        <f t="shared" si="194"/>
        <v>#DIV/0!</v>
      </c>
      <c r="H159" s="184"/>
      <c r="I159" s="184"/>
      <c r="J159" s="190"/>
      <c r="K159" s="184"/>
      <c r="L159" s="184"/>
      <c r="M159" s="190"/>
      <c r="N159" s="184"/>
      <c r="O159" s="184"/>
      <c r="P159" s="190"/>
      <c r="Q159" s="184"/>
      <c r="R159" s="184"/>
      <c r="S159" s="190"/>
      <c r="T159" s="184"/>
      <c r="U159" s="184"/>
      <c r="V159" s="190"/>
      <c r="W159" s="184"/>
      <c r="X159" s="184"/>
      <c r="Y159" s="190"/>
      <c r="Z159" s="184"/>
      <c r="AA159" s="184"/>
      <c r="AB159" s="190"/>
      <c r="AC159" s="184"/>
      <c r="AD159" s="184"/>
      <c r="AE159" s="190"/>
      <c r="AF159" s="184"/>
      <c r="AG159" s="184"/>
      <c r="AH159" s="190"/>
      <c r="AI159" s="184"/>
      <c r="AJ159" s="184"/>
      <c r="AK159" s="190"/>
      <c r="AL159" s="190"/>
      <c r="AM159" s="190"/>
      <c r="AN159" s="184"/>
      <c r="AO159" s="184"/>
      <c r="AP159" s="190"/>
      <c r="AQ159" s="190"/>
      <c r="AR159" s="190"/>
      <c r="AS159" s="184"/>
      <c r="AT159" s="184"/>
      <c r="AU159" s="190"/>
      <c r="AV159" s="300"/>
    </row>
    <row r="160" spans="1:48" ht="21.75" customHeight="1">
      <c r="A160" s="298"/>
      <c r="B160" s="299"/>
      <c r="C160" s="299"/>
      <c r="D160" s="185" t="s">
        <v>43</v>
      </c>
      <c r="E160" s="186">
        <f t="shared" si="67"/>
        <v>5000</v>
      </c>
      <c r="F160" s="186">
        <f t="shared" si="68"/>
        <v>0</v>
      </c>
      <c r="G160" s="186">
        <f t="shared" si="194"/>
        <v>0</v>
      </c>
      <c r="H160" s="184"/>
      <c r="I160" s="184"/>
      <c r="J160" s="190"/>
      <c r="K160" s="184"/>
      <c r="L160" s="184"/>
      <c r="M160" s="190"/>
      <c r="N160" s="184"/>
      <c r="O160" s="184"/>
      <c r="P160" s="190"/>
      <c r="Q160" s="184"/>
      <c r="R160" s="184"/>
      <c r="S160" s="190"/>
      <c r="T160" s="184"/>
      <c r="U160" s="184"/>
      <c r="V160" s="190"/>
      <c r="W160" s="184"/>
      <c r="X160" s="184"/>
      <c r="Y160" s="190"/>
      <c r="Z160" s="184"/>
      <c r="AA160" s="184"/>
      <c r="AB160" s="190"/>
      <c r="AC160" s="184"/>
      <c r="AD160" s="184"/>
      <c r="AE160" s="190"/>
      <c r="AF160" s="184"/>
      <c r="AG160" s="184"/>
      <c r="AH160" s="190"/>
      <c r="AI160" s="184"/>
      <c r="AJ160" s="184"/>
      <c r="AK160" s="190"/>
      <c r="AL160" s="190"/>
      <c r="AM160" s="190"/>
      <c r="AN160" s="184"/>
      <c r="AO160" s="184"/>
      <c r="AP160" s="190"/>
      <c r="AQ160" s="190"/>
      <c r="AR160" s="190"/>
      <c r="AS160" s="184">
        <v>5000</v>
      </c>
      <c r="AT160" s="184"/>
      <c r="AU160" s="190"/>
      <c r="AV160" s="300"/>
    </row>
    <row r="161" spans="1:48" ht="30" customHeight="1">
      <c r="A161" s="298"/>
      <c r="B161" s="299"/>
      <c r="C161" s="299"/>
      <c r="D161" s="193" t="s">
        <v>273</v>
      </c>
      <c r="E161" s="186">
        <f t="shared" si="67"/>
        <v>0</v>
      </c>
      <c r="F161" s="186">
        <f t="shared" si="68"/>
        <v>0</v>
      </c>
      <c r="G161" s="186" t="e">
        <f t="shared" si="194"/>
        <v>#DIV/0!</v>
      </c>
      <c r="H161" s="184"/>
      <c r="I161" s="184"/>
      <c r="J161" s="190"/>
      <c r="K161" s="184"/>
      <c r="L161" s="184"/>
      <c r="M161" s="190"/>
      <c r="N161" s="184"/>
      <c r="O161" s="184"/>
      <c r="P161" s="190"/>
      <c r="Q161" s="184"/>
      <c r="R161" s="184"/>
      <c r="S161" s="190"/>
      <c r="T161" s="184"/>
      <c r="U161" s="184"/>
      <c r="V161" s="190"/>
      <c r="W161" s="184"/>
      <c r="X161" s="184"/>
      <c r="Y161" s="190"/>
      <c r="Z161" s="184"/>
      <c r="AA161" s="184"/>
      <c r="AB161" s="190"/>
      <c r="AC161" s="184"/>
      <c r="AD161" s="184"/>
      <c r="AE161" s="190"/>
      <c r="AF161" s="184"/>
      <c r="AG161" s="184"/>
      <c r="AH161" s="190"/>
      <c r="AI161" s="184"/>
      <c r="AJ161" s="184"/>
      <c r="AK161" s="190"/>
      <c r="AL161" s="190"/>
      <c r="AM161" s="190"/>
      <c r="AN161" s="184"/>
      <c r="AO161" s="184"/>
      <c r="AP161" s="190"/>
      <c r="AQ161" s="190"/>
      <c r="AR161" s="190"/>
      <c r="AS161" s="184"/>
      <c r="AT161" s="184"/>
      <c r="AU161" s="190"/>
      <c r="AV161" s="300"/>
    </row>
    <row r="162" spans="1:48" s="116" customFormat="1" ht="22.2" customHeight="1">
      <c r="A162" s="306" t="s">
        <v>380</v>
      </c>
      <c r="B162" s="306"/>
      <c r="C162" s="306"/>
      <c r="D162" s="192" t="s">
        <v>41</v>
      </c>
      <c r="E162" s="186">
        <f t="shared" si="67"/>
        <v>100782.75212999998</v>
      </c>
      <c r="F162" s="186">
        <f t="shared" si="68"/>
        <v>69794.548649999997</v>
      </c>
      <c r="G162" s="186">
        <f t="shared" si="65"/>
        <v>69.252473439077946</v>
      </c>
      <c r="H162" s="186">
        <f>SUM(H163:H165)</f>
        <v>0</v>
      </c>
      <c r="I162" s="186">
        <f t="shared" ref="I162:AU162" si="196">SUM(I163:I165)</f>
        <v>0</v>
      </c>
      <c r="J162" s="186">
        <f t="shared" si="196"/>
        <v>0</v>
      </c>
      <c r="K162" s="186">
        <f t="shared" si="196"/>
        <v>3879.96</v>
      </c>
      <c r="L162" s="186">
        <f t="shared" si="196"/>
        <v>3879.96</v>
      </c>
      <c r="M162" s="186">
        <f t="shared" si="196"/>
        <v>100</v>
      </c>
      <c r="N162" s="186">
        <f t="shared" si="196"/>
        <v>58413.1008</v>
      </c>
      <c r="O162" s="186">
        <f t="shared" si="196"/>
        <v>58413.1008</v>
      </c>
      <c r="P162" s="186">
        <f t="shared" si="196"/>
        <v>100</v>
      </c>
      <c r="Q162" s="186">
        <f t="shared" si="196"/>
        <v>1951.8986399999999</v>
      </c>
      <c r="R162" s="186">
        <f t="shared" si="196"/>
        <v>1951.8986399999999</v>
      </c>
      <c r="S162" s="186">
        <f t="shared" si="196"/>
        <v>0</v>
      </c>
      <c r="T162" s="186">
        <f t="shared" si="196"/>
        <v>1588.5942400000001</v>
      </c>
      <c r="U162" s="186">
        <f t="shared" si="196"/>
        <v>1588.5942400000001</v>
      </c>
      <c r="V162" s="186">
        <f t="shared" si="196"/>
        <v>0</v>
      </c>
      <c r="W162" s="186">
        <f t="shared" si="196"/>
        <v>0</v>
      </c>
      <c r="X162" s="186">
        <f t="shared" si="196"/>
        <v>0</v>
      </c>
      <c r="Y162" s="186">
        <f t="shared" si="196"/>
        <v>0</v>
      </c>
      <c r="Z162" s="186">
        <f t="shared" si="196"/>
        <v>3952.5202100000001</v>
      </c>
      <c r="AA162" s="186">
        <f t="shared" si="196"/>
        <v>3952.5202100000001</v>
      </c>
      <c r="AB162" s="186">
        <f t="shared" si="196"/>
        <v>0</v>
      </c>
      <c r="AC162" s="186">
        <f t="shared" si="196"/>
        <v>8.4747599999999998</v>
      </c>
      <c r="AD162" s="186">
        <f t="shared" si="196"/>
        <v>8.4747599999999998</v>
      </c>
      <c r="AE162" s="186">
        <f t="shared" si="196"/>
        <v>0</v>
      </c>
      <c r="AF162" s="186">
        <f t="shared" si="196"/>
        <v>0</v>
      </c>
      <c r="AG162" s="186">
        <f t="shared" si="196"/>
        <v>0</v>
      </c>
      <c r="AH162" s="186">
        <f t="shared" si="196"/>
        <v>0</v>
      </c>
      <c r="AI162" s="186">
        <f t="shared" si="196"/>
        <v>1730.3235800000002</v>
      </c>
      <c r="AJ162" s="186">
        <f t="shared" si="196"/>
        <v>0</v>
      </c>
      <c r="AK162" s="186">
        <f t="shared" si="196"/>
        <v>0</v>
      </c>
      <c r="AL162" s="186">
        <f t="shared" si="196"/>
        <v>0</v>
      </c>
      <c r="AM162" s="186">
        <f t="shared" si="196"/>
        <v>0</v>
      </c>
      <c r="AN162" s="186">
        <f t="shared" si="196"/>
        <v>10854.57512</v>
      </c>
      <c r="AO162" s="186">
        <f t="shared" si="196"/>
        <v>0</v>
      </c>
      <c r="AP162" s="186">
        <f t="shared" si="196"/>
        <v>0</v>
      </c>
      <c r="AQ162" s="186">
        <f t="shared" si="196"/>
        <v>0</v>
      </c>
      <c r="AR162" s="186">
        <f t="shared" si="196"/>
        <v>0</v>
      </c>
      <c r="AS162" s="186">
        <f t="shared" si="196"/>
        <v>18403.304779999999</v>
      </c>
      <c r="AT162" s="186">
        <f t="shared" si="196"/>
        <v>0</v>
      </c>
      <c r="AU162" s="186">
        <f t="shared" si="196"/>
        <v>0</v>
      </c>
      <c r="AV162" s="300"/>
    </row>
    <row r="163" spans="1:48">
      <c r="A163" s="306"/>
      <c r="B163" s="306"/>
      <c r="C163" s="306"/>
      <c r="D163" s="188" t="s">
        <v>37</v>
      </c>
      <c r="E163" s="186">
        <f t="shared" si="67"/>
        <v>0</v>
      </c>
      <c r="F163" s="186">
        <f t="shared" si="68"/>
        <v>0</v>
      </c>
      <c r="G163" s="186" t="e">
        <f t="shared" si="65"/>
        <v>#DIV/0!</v>
      </c>
      <c r="H163" s="184">
        <f>H138+H133+H128+H123+H118+H113+H108+H103+H98+H93+H88+H83+H78+H73+H68+H63+H58+H53+H143+H148+H153+H158</f>
        <v>0</v>
      </c>
      <c r="I163" s="184">
        <f t="shared" ref="I163:AU163" si="197">I138+I133+I128+I123+I118+I113+I108+I103+I98+I93+I88+I83+I78+I73+I68+I63+I58+I53+I143+I148+I153+I158</f>
        <v>0</v>
      </c>
      <c r="J163" s="184">
        <f t="shared" si="197"/>
        <v>0</v>
      </c>
      <c r="K163" s="184">
        <f t="shared" si="197"/>
        <v>0</v>
      </c>
      <c r="L163" s="184">
        <f t="shared" si="197"/>
        <v>0</v>
      </c>
      <c r="M163" s="184">
        <f t="shared" si="197"/>
        <v>0</v>
      </c>
      <c r="N163" s="184">
        <f t="shared" si="197"/>
        <v>0</v>
      </c>
      <c r="O163" s="184">
        <f t="shared" si="197"/>
        <v>0</v>
      </c>
      <c r="P163" s="184">
        <f t="shared" si="197"/>
        <v>0</v>
      </c>
      <c r="Q163" s="184">
        <f t="shared" si="197"/>
        <v>0</v>
      </c>
      <c r="R163" s="184">
        <f t="shared" si="197"/>
        <v>0</v>
      </c>
      <c r="S163" s="184">
        <f t="shared" si="197"/>
        <v>0</v>
      </c>
      <c r="T163" s="184">
        <f t="shared" si="197"/>
        <v>0</v>
      </c>
      <c r="U163" s="184">
        <f t="shared" si="197"/>
        <v>0</v>
      </c>
      <c r="V163" s="184">
        <f t="shared" si="197"/>
        <v>0</v>
      </c>
      <c r="W163" s="184">
        <f t="shared" si="197"/>
        <v>0</v>
      </c>
      <c r="X163" s="184">
        <f t="shared" si="197"/>
        <v>0</v>
      </c>
      <c r="Y163" s="184">
        <f t="shared" si="197"/>
        <v>0</v>
      </c>
      <c r="Z163" s="184">
        <f t="shared" si="197"/>
        <v>0</v>
      </c>
      <c r="AA163" s="184">
        <f t="shared" si="197"/>
        <v>0</v>
      </c>
      <c r="AB163" s="184">
        <f t="shared" si="197"/>
        <v>0</v>
      </c>
      <c r="AC163" s="184">
        <f t="shared" si="197"/>
        <v>0</v>
      </c>
      <c r="AD163" s="184">
        <f t="shared" si="197"/>
        <v>0</v>
      </c>
      <c r="AE163" s="184">
        <f t="shared" si="197"/>
        <v>0</v>
      </c>
      <c r="AF163" s="184">
        <f t="shared" si="197"/>
        <v>0</v>
      </c>
      <c r="AG163" s="184">
        <f t="shared" si="197"/>
        <v>0</v>
      </c>
      <c r="AH163" s="184">
        <f t="shared" si="197"/>
        <v>0</v>
      </c>
      <c r="AI163" s="184">
        <f t="shared" si="197"/>
        <v>0</v>
      </c>
      <c r="AJ163" s="184">
        <f t="shared" si="197"/>
        <v>0</v>
      </c>
      <c r="AK163" s="184">
        <f t="shared" si="197"/>
        <v>0</v>
      </c>
      <c r="AL163" s="184">
        <f t="shared" si="197"/>
        <v>0</v>
      </c>
      <c r="AM163" s="184">
        <f t="shared" si="197"/>
        <v>0</v>
      </c>
      <c r="AN163" s="184">
        <f t="shared" si="197"/>
        <v>0</v>
      </c>
      <c r="AO163" s="184">
        <f t="shared" si="197"/>
        <v>0</v>
      </c>
      <c r="AP163" s="184">
        <f t="shared" si="197"/>
        <v>0</v>
      </c>
      <c r="AQ163" s="184">
        <f t="shared" si="197"/>
        <v>0</v>
      </c>
      <c r="AR163" s="184">
        <f t="shared" si="197"/>
        <v>0</v>
      </c>
      <c r="AS163" s="184">
        <f t="shared" si="197"/>
        <v>0</v>
      </c>
      <c r="AT163" s="184">
        <f t="shared" si="197"/>
        <v>0</v>
      </c>
      <c r="AU163" s="184">
        <f t="shared" si="197"/>
        <v>0</v>
      </c>
      <c r="AV163" s="300"/>
    </row>
    <row r="164" spans="1:48" ht="31.2" customHeight="1">
      <c r="A164" s="306"/>
      <c r="B164" s="306"/>
      <c r="C164" s="306"/>
      <c r="D164" s="188" t="s">
        <v>2</v>
      </c>
      <c r="E164" s="186">
        <f t="shared" si="67"/>
        <v>0</v>
      </c>
      <c r="F164" s="186">
        <f t="shared" si="68"/>
        <v>0</v>
      </c>
      <c r="G164" s="186" t="e">
        <f t="shared" si="65"/>
        <v>#DIV/0!</v>
      </c>
      <c r="H164" s="184">
        <f t="shared" ref="H164:AU164" si="198">H139+H134+H129+H124+H119+H114+H109+H104+H99+H94+H89+H84+H79+H74+H69+H64+H59+H54+H144+H149+H154+H159</f>
        <v>0</v>
      </c>
      <c r="I164" s="184">
        <f t="shared" si="198"/>
        <v>0</v>
      </c>
      <c r="J164" s="184">
        <f t="shared" si="198"/>
        <v>0</v>
      </c>
      <c r="K164" s="184">
        <f t="shared" si="198"/>
        <v>0</v>
      </c>
      <c r="L164" s="184">
        <f t="shared" si="198"/>
        <v>0</v>
      </c>
      <c r="M164" s="184">
        <f t="shared" si="198"/>
        <v>0</v>
      </c>
      <c r="N164" s="184">
        <f t="shared" si="198"/>
        <v>0</v>
      </c>
      <c r="O164" s="184">
        <f t="shared" si="198"/>
        <v>0</v>
      </c>
      <c r="P164" s="184">
        <f t="shared" si="198"/>
        <v>0</v>
      </c>
      <c r="Q164" s="184">
        <f t="shared" si="198"/>
        <v>0</v>
      </c>
      <c r="R164" s="184">
        <f t="shared" si="198"/>
        <v>0</v>
      </c>
      <c r="S164" s="184">
        <f t="shared" si="198"/>
        <v>0</v>
      </c>
      <c r="T164" s="184">
        <f t="shared" si="198"/>
        <v>0</v>
      </c>
      <c r="U164" s="184">
        <f t="shared" si="198"/>
        <v>0</v>
      </c>
      <c r="V164" s="184">
        <f t="shared" si="198"/>
        <v>0</v>
      </c>
      <c r="W164" s="184">
        <f t="shared" si="198"/>
        <v>0</v>
      </c>
      <c r="X164" s="184">
        <f t="shared" si="198"/>
        <v>0</v>
      </c>
      <c r="Y164" s="184">
        <f t="shared" si="198"/>
        <v>0</v>
      </c>
      <c r="Z164" s="184">
        <f t="shared" si="198"/>
        <v>0</v>
      </c>
      <c r="AA164" s="184">
        <f t="shared" si="198"/>
        <v>0</v>
      </c>
      <c r="AB164" s="184">
        <f t="shared" si="198"/>
        <v>0</v>
      </c>
      <c r="AC164" s="184">
        <f t="shared" si="198"/>
        <v>0</v>
      </c>
      <c r="AD164" s="184">
        <f t="shared" si="198"/>
        <v>0</v>
      </c>
      <c r="AE164" s="184">
        <f t="shared" si="198"/>
        <v>0</v>
      </c>
      <c r="AF164" s="184">
        <f t="shared" si="198"/>
        <v>0</v>
      </c>
      <c r="AG164" s="184">
        <f t="shared" si="198"/>
        <v>0</v>
      </c>
      <c r="AH164" s="184">
        <f t="shared" si="198"/>
        <v>0</v>
      </c>
      <c r="AI164" s="184">
        <f t="shared" si="198"/>
        <v>0</v>
      </c>
      <c r="AJ164" s="184">
        <f t="shared" si="198"/>
        <v>0</v>
      </c>
      <c r="AK164" s="184">
        <f t="shared" si="198"/>
        <v>0</v>
      </c>
      <c r="AL164" s="184">
        <f t="shared" si="198"/>
        <v>0</v>
      </c>
      <c r="AM164" s="184">
        <f t="shared" si="198"/>
        <v>0</v>
      </c>
      <c r="AN164" s="184">
        <f t="shared" si="198"/>
        <v>0</v>
      </c>
      <c r="AO164" s="184">
        <f t="shared" si="198"/>
        <v>0</v>
      </c>
      <c r="AP164" s="184">
        <f t="shared" si="198"/>
        <v>0</v>
      </c>
      <c r="AQ164" s="184">
        <f t="shared" si="198"/>
        <v>0</v>
      </c>
      <c r="AR164" s="184">
        <f t="shared" si="198"/>
        <v>0</v>
      </c>
      <c r="AS164" s="184">
        <f t="shared" si="198"/>
        <v>0</v>
      </c>
      <c r="AT164" s="184">
        <f t="shared" si="198"/>
        <v>0</v>
      </c>
      <c r="AU164" s="184">
        <f t="shared" si="198"/>
        <v>0</v>
      </c>
      <c r="AV164" s="300"/>
    </row>
    <row r="165" spans="1:48" ht="21.75" customHeight="1">
      <c r="A165" s="306"/>
      <c r="B165" s="306"/>
      <c r="C165" s="306"/>
      <c r="D165" s="188" t="s">
        <v>43</v>
      </c>
      <c r="E165" s="186">
        <f t="shared" si="67"/>
        <v>100782.75212999998</v>
      </c>
      <c r="F165" s="186">
        <f t="shared" si="68"/>
        <v>69794.548649999997</v>
      </c>
      <c r="G165" s="186">
        <f t="shared" si="65"/>
        <v>69.252473439077946</v>
      </c>
      <c r="H165" s="184">
        <f t="shared" ref="H165:AU165" si="199">H140+H135+H130+H125+H120+H115+H110+H105+H100+H95+H90+H85+H80+H75+H70+H65+H60+H55+H145+H150+H155+H160</f>
        <v>0</v>
      </c>
      <c r="I165" s="184">
        <f t="shared" si="199"/>
        <v>0</v>
      </c>
      <c r="J165" s="184">
        <f t="shared" si="199"/>
        <v>0</v>
      </c>
      <c r="K165" s="184">
        <f t="shared" si="199"/>
        <v>3879.96</v>
      </c>
      <c r="L165" s="184">
        <f t="shared" si="199"/>
        <v>3879.96</v>
      </c>
      <c r="M165" s="184">
        <f t="shared" si="199"/>
        <v>100</v>
      </c>
      <c r="N165" s="184">
        <f t="shared" si="199"/>
        <v>58413.1008</v>
      </c>
      <c r="O165" s="184">
        <f t="shared" si="199"/>
        <v>58413.1008</v>
      </c>
      <c r="P165" s="184">
        <f t="shared" si="199"/>
        <v>100</v>
      </c>
      <c r="Q165" s="184">
        <f t="shared" si="199"/>
        <v>1951.8986399999999</v>
      </c>
      <c r="R165" s="184">
        <f t="shared" si="199"/>
        <v>1951.8986399999999</v>
      </c>
      <c r="S165" s="184">
        <f t="shared" si="199"/>
        <v>0</v>
      </c>
      <c r="T165" s="184">
        <f t="shared" si="199"/>
        <v>1588.5942400000001</v>
      </c>
      <c r="U165" s="184">
        <f t="shared" si="199"/>
        <v>1588.5942400000001</v>
      </c>
      <c r="V165" s="184">
        <f t="shared" si="199"/>
        <v>0</v>
      </c>
      <c r="W165" s="184">
        <f t="shared" si="199"/>
        <v>0</v>
      </c>
      <c r="X165" s="184">
        <f t="shared" si="199"/>
        <v>0</v>
      </c>
      <c r="Y165" s="184">
        <f t="shared" si="199"/>
        <v>0</v>
      </c>
      <c r="Z165" s="184">
        <f t="shared" si="199"/>
        <v>3952.5202100000001</v>
      </c>
      <c r="AA165" s="184">
        <f t="shared" si="199"/>
        <v>3952.5202100000001</v>
      </c>
      <c r="AB165" s="184">
        <f t="shared" si="199"/>
        <v>0</v>
      </c>
      <c r="AC165" s="184">
        <f t="shared" si="199"/>
        <v>8.4747599999999998</v>
      </c>
      <c r="AD165" s="184">
        <f t="shared" si="199"/>
        <v>8.4747599999999998</v>
      </c>
      <c r="AE165" s="184">
        <f t="shared" si="199"/>
        <v>0</v>
      </c>
      <c r="AF165" s="184">
        <f t="shared" si="199"/>
        <v>0</v>
      </c>
      <c r="AG165" s="184">
        <f t="shared" si="199"/>
        <v>0</v>
      </c>
      <c r="AH165" s="184">
        <f t="shared" si="199"/>
        <v>0</v>
      </c>
      <c r="AI165" s="184">
        <f t="shared" si="199"/>
        <v>1730.3235800000002</v>
      </c>
      <c r="AJ165" s="184">
        <f t="shared" si="199"/>
        <v>0</v>
      </c>
      <c r="AK165" s="184">
        <f t="shared" si="199"/>
        <v>0</v>
      </c>
      <c r="AL165" s="184">
        <f t="shared" si="199"/>
        <v>0</v>
      </c>
      <c r="AM165" s="184">
        <f t="shared" si="199"/>
        <v>0</v>
      </c>
      <c r="AN165" s="184">
        <f t="shared" si="199"/>
        <v>10854.57512</v>
      </c>
      <c r="AO165" s="184">
        <f t="shared" si="199"/>
        <v>0</v>
      </c>
      <c r="AP165" s="184">
        <f t="shared" si="199"/>
        <v>0</v>
      </c>
      <c r="AQ165" s="184">
        <f t="shared" si="199"/>
        <v>0</v>
      </c>
      <c r="AR165" s="184">
        <f t="shared" si="199"/>
        <v>0</v>
      </c>
      <c r="AS165" s="184">
        <f t="shared" si="199"/>
        <v>18403.304779999999</v>
      </c>
      <c r="AT165" s="184">
        <f t="shared" si="199"/>
        <v>0</v>
      </c>
      <c r="AU165" s="184">
        <f t="shared" si="199"/>
        <v>0</v>
      </c>
      <c r="AV165" s="300"/>
    </row>
    <row r="166" spans="1:48" ht="30" customHeight="1">
      <c r="A166" s="306"/>
      <c r="B166" s="306"/>
      <c r="C166" s="306"/>
      <c r="D166" s="189" t="s">
        <v>273</v>
      </c>
      <c r="E166" s="186">
        <f t="shared" si="67"/>
        <v>65694.015400000004</v>
      </c>
      <c r="F166" s="186">
        <f t="shared" si="68"/>
        <v>64866.437279999998</v>
      </c>
      <c r="G166" s="186">
        <f t="shared" si="65"/>
        <v>98.740253408227503</v>
      </c>
      <c r="H166" s="184">
        <f t="shared" ref="H166:AU166" si="200">H141+H136+H131+H126+H121+H116+H111+H106+H101+H96+H91+H86+H81+H76+H71+H66+H61+H56+H146+H151+H156+H161</f>
        <v>0</v>
      </c>
      <c r="I166" s="184">
        <f t="shared" si="200"/>
        <v>0</v>
      </c>
      <c r="J166" s="184">
        <f t="shared" si="200"/>
        <v>0</v>
      </c>
      <c r="K166" s="184">
        <f t="shared" si="200"/>
        <v>0</v>
      </c>
      <c r="L166" s="184">
        <f t="shared" si="200"/>
        <v>0</v>
      </c>
      <c r="M166" s="184">
        <f t="shared" si="200"/>
        <v>0</v>
      </c>
      <c r="N166" s="184">
        <f t="shared" si="200"/>
        <v>58413.1008</v>
      </c>
      <c r="O166" s="184">
        <f t="shared" si="200"/>
        <v>58413.1008</v>
      </c>
      <c r="P166" s="184">
        <f t="shared" si="200"/>
        <v>100</v>
      </c>
      <c r="Q166" s="184">
        <f t="shared" si="200"/>
        <v>1053.3364799999999</v>
      </c>
      <c r="R166" s="184">
        <f t="shared" si="200"/>
        <v>1053.3364799999999</v>
      </c>
      <c r="S166" s="184">
        <f t="shared" si="200"/>
        <v>0</v>
      </c>
      <c r="T166" s="184">
        <f t="shared" si="200"/>
        <v>2405.2564000000002</v>
      </c>
      <c r="U166" s="184">
        <f t="shared" si="200"/>
        <v>2405.2564000000002</v>
      </c>
      <c r="V166" s="184">
        <f t="shared" si="200"/>
        <v>0</v>
      </c>
      <c r="W166" s="184">
        <f t="shared" si="200"/>
        <v>0</v>
      </c>
      <c r="X166" s="184">
        <f t="shared" si="200"/>
        <v>0</v>
      </c>
      <c r="Y166" s="184">
        <f t="shared" si="200"/>
        <v>0</v>
      </c>
      <c r="Z166" s="184">
        <f t="shared" si="200"/>
        <v>2994.7435999999998</v>
      </c>
      <c r="AA166" s="184">
        <f t="shared" si="200"/>
        <v>2994.7435999999998</v>
      </c>
      <c r="AB166" s="184">
        <f t="shared" si="200"/>
        <v>0</v>
      </c>
      <c r="AC166" s="184">
        <f t="shared" si="200"/>
        <v>0</v>
      </c>
      <c r="AD166" s="184">
        <f t="shared" si="200"/>
        <v>0</v>
      </c>
      <c r="AE166" s="184">
        <f t="shared" si="200"/>
        <v>0</v>
      </c>
      <c r="AF166" s="184">
        <f t="shared" si="200"/>
        <v>0</v>
      </c>
      <c r="AG166" s="184">
        <f t="shared" si="200"/>
        <v>0</v>
      </c>
      <c r="AH166" s="184">
        <f t="shared" si="200"/>
        <v>0</v>
      </c>
      <c r="AI166" s="184">
        <f t="shared" si="200"/>
        <v>0</v>
      </c>
      <c r="AJ166" s="184">
        <f t="shared" si="200"/>
        <v>0</v>
      </c>
      <c r="AK166" s="184">
        <f t="shared" si="200"/>
        <v>0</v>
      </c>
      <c r="AL166" s="184">
        <f t="shared" si="200"/>
        <v>0</v>
      </c>
      <c r="AM166" s="184">
        <f t="shared" si="200"/>
        <v>0</v>
      </c>
      <c r="AN166" s="184">
        <f t="shared" si="200"/>
        <v>0</v>
      </c>
      <c r="AO166" s="184">
        <f t="shared" si="200"/>
        <v>0</v>
      </c>
      <c r="AP166" s="184">
        <f t="shared" si="200"/>
        <v>0</v>
      </c>
      <c r="AQ166" s="184">
        <f t="shared" si="200"/>
        <v>0</v>
      </c>
      <c r="AR166" s="184">
        <f t="shared" si="200"/>
        <v>0</v>
      </c>
      <c r="AS166" s="184">
        <f t="shared" si="200"/>
        <v>827.5781199999999</v>
      </c>
      <c r="AT166" s="184">
        <f t="shared" si="200"/>
        <v>0</v>
      </c>
      <c r="AU166" s="184">
        <f t="shared" si="200"/>
        <v>0</v>
      </c>
      <c r="AV166" s="300"/>
    </row>
    <row r="167" spans="1:48" s="116" customFormat="1" ht="22.2" customHeight="1">
      <c r="A167" s="298" t="s">
        <v>3</v>
      </c>
      <c r="B167" s="299" t="s">
        <v>348</v>
      </c>
      <c r="C167" s="299" t="s">
        <v>475</v>
      </c>
      <c r="D167" s="192" t="s">
        <v>41</v>
      </c>
      <c r="E167" s="186">
        <f t="shared" si="67"/>
        <v>50173.007999999994</v>
      </c>
      <c r="F167" s="186">
        <f t="shared" si="68"/>
        <v>20489.954160000001</v>
      </c>
      <c r="G167" s="186">
        <f t="shared" si="65"/>
        <v>40.83860022903152</v>
      </c>
      <c r="H167" s="186">
        <f>H282</f>
        <v>0</v>
      </c>
      <c r="I167" s="186">
        <f t="shared" ref="I167:AU167" si="201">I282</f>
        <v>0</v>
      </c>
      <c r="J167" s="186">
        <f t="shared" si="201"/>
        <v>0</v>
      </c>
      <c r="K167" s="186">
        <f t="shared" si="201"/>
        <v>0</v>
      </c>
      <c r="L167" s="186">
        <f t="shared" si="201"/>
        <v>0</v>
      </c>
      <c r="M167" s="186">
        <f t="shared" si="201"/>
        <v>0</v>
      </c>
      <c r="N167" s="186">
        <f t="shared" si="201"/>
        <v>0</v>
      </c>
      <c r="O167" s="186">
        <f t="shared" si="201"/>
        <v>0</v>
      </c>
      <c r="P167" s="186">
        <f t="shared" si="201"/>
        <v>0</v>
      </c>
      <c r="Q167" s="186">
        <f t="shared" si="201"/>
        <v>0</v>
      </c>
      <c r="R167" s="186">
        <f t="shared" si="201"/>
        <v>0</v>
      </c>
      <c r="S167" s="186">
        <f t="shared" si="201"/>
        <v>0</v>
      </c>
      <c r="T167" s="186">
        <f t="shared" si="201"/>
        <v>0</v>
      </c>
      <c r="U167" s="186">
        <f t="shared" si="201"/>
        <v>0</v>
      </c>
      <c r="V167" s="186">
        <f t="shared" si="201"/>
        <v>0</v>
      </c>
      <c r="W167" s="186">
        <f t="shared" si="201"/>
        <v>0</v>
      </c>
      <c r="X167" s="186">
        <f t="shared" si="201"/>
        <v>0</v>
      </c>
      <c r="Y167" s="186">
        <f t="shared" si="201"/>
        <v>0</v>
      </c>
      <c r="Z167" s="186">
        <f t="shared" si="201"/>
        <v>0</v>
      </c>
      <c r="AA167" s="186">
        <f t="shared" si="201"/>
        <v>0</v>
      </c>
      <c r="AB167" s="186">
        <f t="shared" si="201"/>
        <v>0</v>
      </c>
      <c r="AC167" s="186">
        <f t="shared" si="201"/>
        <v>12170.428980000001</v>
      </c>
      <c r="AD167" s="186">
        <f t="shared" si="201"/>
        <v>12170.428980000001</v>
      </c>
      <c r="AE167" s="186">
        <f t="shared" si="201"/>
        <v>0</v>
      </c>
      <c r="AF167" s="186">
        <f t="shared" si="201"/>
        <v>8319.5251799999987</v>
      </c>
      <c r="AG167" s="186">
        <f t="shared" si="201"/>
        <v>8319.5251799999987</v>
      </c>
      <c r="AH167" s="186">
        <f t="shared" si="201"/>
        <v>0</v>
      </c>
      <c r="AI167" s="186">
        <f t="shared" si="201"/>
        <v>29454.35584</v>
      </c>
      <c r="AJ167" s="186">
        <f t="shared" si="201"/>
        <v>0</v>
      </c>
      <c r="AK167" s="186">
        <f t="shared" si="201"/>
        <v>0</v>
      </c>
      <c r="AL167" s="186">
        <f t="shared" si="201"/>
        <v>0</v>
      </c>
      <c r="AM167" s="186">
        <f t="shared" si="201"/>
        <v>0</v>
      </c>
      <c r="AN167" s="186">
        <f t="shared" si="201"/>
        <v>0</v>
      </c>
      <c r="AO167" s="186">
        <f t="shared" si="201"/>
        <v>0</v>
      </c>
      <c r="AP167" s="186">
        <f t="shared" si="201"/>
        <v>0</v>
      </c>
      <c r="AQ167" s="186">
        <f t="shared" si="201"/>
        <v>0</v>
      </c>
      <c r="AR167" s="186">
        <f t="shared" si="201"/>
        <v>0</v>
      </c>
      <c r="AS167" s="186">
        <f t="shared" si="201"/>
        <v>228.69800000000001</v>
      </c>
      <c r="AT167" s="186">
        <f t="shared" si="201"/>
        <v>0</v>
      </c>
      <c r="AU167" s="186">
        <f t="shared" si="201"/>
        <v>0</v>
      </c>
      <c r="AV167" s="300"/>
    </row>
    <row r="168" spans="1:48">
      <c r="A168" s="298"/>
      <c r="B168" s="299"/>
      <c r="C168" s="299"/>
      <c r="D168" s="188" t="s">
        <v>37</v>
      </c>
      <c r="E168" s="186">
        <f t="shared" si="67"/>
        <v>0</v>
      </c>
      <c r="F168" s="186">
        <f t="shared" si="68"/>
        <v>0</v>
      </c>
      <c r="G168" s="186" t="e">
        <f t="shared" si="65"/>
        <v>#DIV/0!</v>
      </c>
      <c r="H168" s="186">
        <f t="shared" ref="H168:AU168" si="202">H283</f>
        <v>0</v>
      </c>
      <c r="I168" s="186">
        <f t="shared" si="202"/>
        <v>0</v>
      </c>
      <c r="J168" s="186">
        <f t="shared" si="202"/>
        <v>0</v>
      </c>
      <c r="K168" s="186">
        <f t="shared" si="202"/>
        <v>0</v>
      </c>
      <c r="L168" s="186">
        <f t="shared" si="202"/>
        <v>0</v>
      </c>
      <c r="M168" s="186">
        <f t="shared" si="202"/>
        <v>0</v>
      </c>
      <c r="N168" s="186">
        <f t="shared" si="202"/>
        <v>0</v>
      </c>
      <c r="O168" s="186">
        <f t="shared" si="202"/>
        <v>0</v>
      </c>
      <c r="P168" s="186">
        <f t="shared" si="202"/>
        <v>0</v>
      </c>
      <c r="Q168" s="186">
        <f t="shared" si="202"/>
        <v>0</v>
      </c>
      <c r="R168" s="186">
        <f t="shared" si="202"/>
        <v>0</v>
      </c>
      <c r="S168" s="186">
        <f t="shared" si="202"/>
        <v>0</v>
      </c>
      <c r="T168" s="186">
        <f t="shared" si="202"/>
        <v>0</v>
      </c>
      <c r="U168" s="186">
        <f t="shared" si="202"/>
        <v>0</v>
      </c>
      <c r="V168" s="186">
        <f t="shared" si="202"/>
        <v>0</v>
      </c>
      <c r="W168" s="186">
        <f t="shared" si="202"/>
        <v>0</v>
      </c>
      <c r="X168" s="186">
        <f t="shared" si="202"/>
        <v>0</v>
      </c>
      <c r="Y168" s="186">
        <f t="shared" si="202"/>
        <v>0</v>
      </c>
      <c r="Z168" s="186">
        <f t="shared" si="202"/>
        <v>0</v>
      </c>
      <c r="AA168" s="186">
        <f t="shared" si="202"/>
        <v>0</v>
      </c>
      <c r="AB168" s="186">
        <f t="shared" si="202"/>
        <v>0</v>
      </c>
      <c r="AC168" s="186">
        <f t="shared" si="202"/>
        <v>0</v>
      </c>
      <c r="AD168" s="186">
        <f t="shared" si="202"/>
        <v>0</v>
      </c>
      <c r="AE168" s="186">
        <f t="shared" si="202"/>
        <v>0</v>
      </c>
      <c r="AF168" s="186">
        <f t="shared" si="202"/>
        <v>0</v>
      </c>
      <c r="AG168" s="186">
        <f t="shared" si="202"/>
        <v>0</v>
      </c>
      <c r="AH168" s="186">
        <f t="shared" si="202"/>
        <v>0</v>
      </c>
      <c r="AI168" s="186">
        <f t="shared" si="202"/>
        <v>0</v>
      </c>
      <c r="AJ168" s="186">
        <f t="shared" si="202"/>
        <v>0</v>
      </c>
      <c r="AK168" s="186">
        <f t="shared" si="202"/>
        <v>0</v>
      </c>
      <c r="AL168" s="186">
        <f t="shared" si="202"/>
        <v>0</v>
      </c>
      <c r="AM168" s="186">
        <f t="shared" si="202"/>
        <v>0</v>
      </c>
      <c r="AN168" s="186">
        <f t="shared" si="202"/>
        <v>0</v>
      </c>
      <c r="AO168" s="186">
        <f t="shared" si="202"/>
        <v>0</v>
      </c>
      <c r="AP168" s="186">
        <f t="shared" si="202"/>
        <v>0</v>
      </c>
      <c r="AQ168" s="186">
        <f t="shared" si="202"/>
        <v>0</v>
      </c>
      <c r="AR168" s="186">
        <f t="shared" si="202"/>
        <v>0</v>
      </c>
      <c r="AS168" s="186">
        <f t="shared" si="202"/>
        <v>0</v>
      </c>
      <c r="AT168" s="186">
        <f t="shared" si="202"/>
        <v>0</v>
      </c>
      <c r="AU168" s="186">
        <f t="shared" si="202"/>
        <v>0</v>
      </c>
      <c r="AV168" s="300"/>
    </row>
    <row r="169" spans="1:48" ht="31.2" customHeight="1">
      <c r="A169" s="298"/>
      <c r="B169" s="299"/>
      <c r="C169" s="299"/>
      <c r="D169" s="188" t="s">
        <v>2</v>
      </c>
      <c r="E169" s="229">
        <f t="shared" si="67"/>
        <v>9172.8960000000006</v>
      </c>
      <c r="F169" s="186">
        <f t="shared" si="68"/>
        <v>0</v>
      </c>
      <c r="G169" s="186">
        <f t="shared" si="65"/>
        <v>0</v>
      </c>
      <c r="H169" s="186">
        <f t="shared" ref="H169:AU169" si="203">H284</f>
        <v>0</v>
      </c>
      <c r="I169" s="186">
        <f t="shared" si="203"/>
        <v>0</v>
      </c>
      <c r="J169" s="186">
        <f t="shared" si="203"/>
        <v>0</v>
      </c>
      <c r="K169" s="186">
        <f t="shared" si="203"/>
        <v>0</v>
      </c>
      <c r="L169" s="186">
        <f t="shared" si="203"/>
        <v>0</v>
      </c>
      <c r="M169" s="186">
        <f t="shared" si="203"/>
        <v>0</v>
      </c>
      <c r="N169" s="186">
        <f t="shared" si="203"/>
        <v>0</v>
      </c>
      <c r="O169" s="186">
        <f t="shared" si="203"/>
        <v>0</v>
      </c>
      <c r="P169" s="186">
        <f t="shared" si="203"/>
        <v>0</v>
      </c>
      <c r="Q169" s="186">
        <f t="shared" si="203"/>
        <v>0</v>
      </c>
      <c r="R169" s="186">
        <f t="shared" si="203"/>
        <v>0</v>
      </c>
      <c r="S169" s="186">
        <f t="shared" si="203"/>
        <v>0</v>
      </c>
      <c r="T169" s="186">
        <f t="shared" si="203"/>
        <v>0</v>
      </c>
      <c r="U169" s="186">
        <f t="shared" si="203"/>
        <v>0</v>
      </c>
      <c r="V169" s="186">
        <f t="shared" si="203"/>
        <v>0</v>
      </c>
      <c r="W169" s="186">
        <f t="shared" si="203"/>
        <v>0</v>
      </c>
      <c r="X169" s="186">
        <f t="shared" si="203"/>
        <v>0</v>
      </c>
      <c r="Y169" s="186">
        <f t="shared" si="203"/>
        <v>0</v>
      </c>
      <c r="Z169" s="186">
        <f t="shared" si="203"/>
        <v>0</v>
      </c>
      <c r="AA169" s="186">
        <f t="shared" si="203"/>
        <v>0</v>
      </c>
      <c r="AB169" s="186">
        <f t="shared" si="203"/>
        <v>0</v>
      </c>
      <c r="AC169" s="186">
        <f>AC284</f>
        <v>0</v>
      </c>
      <c r="AD169" s="186">
        <f t="shared" si="203"/>
        <v>0</v>
      </c>
      <c r="AE169" s="186">
        <f t="shared" si="203"/>
        <v>0</v>
      </c>
      <c r="AF169" s="186">
        <f t="shared" si="203"/>
        <v>0</v>
      </c>
      <c r="AG169" s="186">
        <f t="shared" si="203"/>
        <v>0</v>
      </c>
      <c r="AH169" s="186">
        <f t="shared" si="203"/>
        <v>0</v>
      </c>
      <c r="AI169" s="186">
        <f t="shared" si="203"/>
        <v>9172.8960000000006</v>
      </c>
      <c r="AJ169" s="186">
        <f t="shared" si="203"/>
        <v>0</v>
      </c>
      <c r="AK169" s="186">
        <f t="shared" si="203"/>
        <v>0</v>
      </c>
      <c r="AL169" s="186">
        <f t="shared" si="203"/>
        <v>0</v>
      </c>
      <c r="AM169" s="186">
        <f t="shared" si="203"/>
        <v>0</v>
      </c>
      <c r="AN169" s="186">
        <f t="shared" si="203"/>
        <v>0</v>
      </c>
      <c r="AO169" s="186">
        <f t="shared" si="203"/>
        <v>0</v>
      </c>
      <c r="AP169" s="186">
        <f t="shared" si="203"/>
        <v>0</v>
      </c>
      <c r="AQ169" s="186">
        <f t="shared" si="203"/>
        <v>0</v>
      </c>
      <c r="AR169" s="186">
        <f t="shared" si="203"/>
        <v>0</v>
      </c>
      <c r="AS169" s="186">
        <f t="shared" si="203"/>
        <v>0</v>
      </c>
      <c r="AT169" s="186">
        <f t="shared" si="203"/>
        <v>0</v>
      </c>
      <c r="AU169" s="186">
        <f t="shared" si="203"/>
        <v>0</v>
      </c>
      <c r="AV169" s="300"/>
    </row>
    <row r="170" spans="1:48" ht="21.75" customHeight="1">
      <c r="A170" s="298"/>
      <c r="B170" s="299"/>
      <c r="C170" s="299"/>
      <c r="D170" s="188" t="s">
        <v>43</v>
      </c>
      <c r="E170" s="186">
        <f t="shared" si="67"/>
        <v>41000.112000000001</v>
      </c>
      <c r="F170" s="186">
        <f t="shared" si="68"/>
        <v>20489.954160000001</v>
      </c>
      <c r="G170" s="186">
        <f t="shared" si="65"/>
        <v>49.975361433159016</v>
      </c>
      <c r="H170" s="186">
        <f t="shared" ref="H170:AU170" si="204">H285</f>
        <v>0</v>
      </c>
      <c r="I170" s="186">
        <f t="shared" si="204"/>
        <v>0</v>
      </c>
      <c r="J170" s="186">
        <f t="shared" si="204"/>
        <v>0</v>
      </c>
      <c r="K170" s="186">
        <f t="shared" si="204"/>
        <v>0</v>
      </c>
      <c r="L170" s="186">
        <f t="shared" si="204"/>
        <v>0</v>
      </c>
      <c r="M170" s="186">
        <f t="shared" si="204"/>
        <v>0</v>
      </c>
      <c r="N170" s="186">
        <f t="shared" si="204"/>
        <v>0</v>
      </c>
      <c r="O170" s="186">
        <f t="shared" si="204"/>
        <v>0</v>
      </c>
      <c r="P170" s="186">
        <f t="shared" si="204"/>
        <v>0</v>
      </c>
      <c r="Q170" s="186">
        <f t="shared" si="204"/>
        <v>0</v>
      </c>
      <c r="R170" s="186">
        <f t="shared" si="204"/>
        <v>0</v>
      </c>
      <c r="S170" s="186">
        <f t="shared" si="204"/>
        <v>0</v>
      </c>
      <c r="T170" s="186">
        <f t="shared" si="204"/>
        <v>0</v>
      </c>
      <c r="U170" s="186">
        <f t="shared" si="204"/>
        <v>0</v>
      </c>
      <c r="V170" s="186">
        <f t="shared" si="204"/>
        <v>0</v>
      </c>
      <c r="W170" s="186">
        <f t="shared" si="204"/>
        <v>0</v>
      </c>
      <c r="X170" s="186">
        <f t="shared" si="204"/>
        <v>0</v>
      </c>
      <c r="Y170" s="186">
        <f t="shared" si="204"/>
        <v>0</v>
      </c>
      <c r="Z170" s="186">
        <f t="shared" si="204"/>
        <v>0</v>
      </c>
      <c r="AA170" s="186">
        <f t="shared" si="204"/>
        <v>0</v>
      </c>
      <c r="AB170" s="186">
        <f t="shared" si="204"/>
        <v>0</v>
      </c>
      <c r="AC170" s="186">
        <f t="shared" si="204"/>
        <v>12170.428980000001</v>
      </c>
      <c r="AD170" s="186">
        <f t="shared" si="204"/>
        <v>12170.428980000001</v>
      </c>
      <c r="AE170" s="186">
        <f t="shared" si="204"/>
        <v>0</v>
      </c>
      <c r="AF170" s="186">
        <f t="shared" si="204"/>
        <v>8319.5251799999987</v>
      </c>
      <c r="AG170" s="186">
        <f t="shared" si="204"/>
        <v>8319.5251799999987</v>
      </c>
      <c r="AH170" s="186">
        <f t="shared" si="204"/>
        <v>0</v>
      </c>
      <c r="AI170" s="186">
        <f t="shared" si="204"/>
        <v>20281.45984</v>
      </c>
      <c r="AJ170" s="186">
        <f t="shared" si="204"/>
        <v>0</v>
      </c>
      <c r="AK170" s="186">
        <f t="shared" si="204"/>
        <v>0</v>
      </c>
      <c r="AL170" s="186">
        <f t="shared" si="204"/>
        <v>0</v>
      </c>
      <c r="AM170" s="186">
        <f t="shared" si="204"/>
        <v>0</v>
      </c>
      <c r="AN170" s="186">
        <f t="shared" si="204"/>
        <v>0</v>
      </c>
      <c r="AO170" s="186">
        <f t="shared" si="204"/>
        <v>0</v>
      </c>
      <c r="AP170" s="186">
        <f t="shared" si="204"/>
        <v>0</v>
      </c>
      <c r="AQ170" s="186">
        <f t="shared" si="204"/>
        <v>0</v>
      </c>
      <c r="AR170" s="186">
        <f t="shared" si="204"/>
        <v>0</v>
      </c>
      <c r="AS170" s="186">
        <f t="shared" si="204"/>
        <v>228.69800000000001</v>
      </c>
      <c r="AT170" s="186">
        <f t="shared" si="204"/>
        <v>0</v>
      </c>
      <c r="AU170" s="186">
        <f t="shared" si="204"/>
        <v>0</v>
      </c>
      <c r="AV170" s="300"/>
    </row>
    <row r="171" spans="1:48" ht="30" customHeight="1">
      <c r="A171" s="298"/>
      <c r="B171" s="299"/>
      <c r="C171" s="299"/>
      <c r="D171" s="189" t="s">
        <v>273</v>
      </c>
      <c r="E171" s="186">
        <f t="shared" si="67"/>
        <v>0</v>
      </c>
      <c r="F171" s="186">
        <f t="shared" si="68"/>
        <v>0</v>
      </c>
      <c r="G171" s="186" t="e">
        <f t="shared" si="65"/>
        <v>#DIV/0!</v>
      </c>
      <c r="H171" s="186">
        <f t="shared" ref="H171:AU171" si="205">H286</f>
        <v>0</v>
      </c>
      <c r="I171" s="186">
        <f t="shared" si="205"/>
        <v>0</v>
      </c>
      <c r="J171" s="186">
        <f t="shared" si="205"/>
        <v>0</v>
      </c>
      <c r="K171" s="186">
        <f t="shared" si="205"/>
        <v>0</v>
      </c>
      <c r="L171" s="186">
        <f t="shared" si="205"/>
        <v>0</v>
      </c>
      <c r="M171" s="186">
        <f t="shared" si="205"/>
        <v>0</v>
      </c>
      <c r="N171" s="186">
        <f t="shared" si="205"/>
        <v>0</v>
      </c>
      <c r="O171" s="186">
        <f t="shared" si="205"/>
        <v>0</v>
      </c>
      <c r="P171" s="186">
        <f t="shared" si="205"/>
        <v>0</v>
      </c>
      <c r="Q171" s="186">
        <f t="shared" si="205"/>
        <v>0</v>
      </c>
      <c r="R171" s="186">
        <f t="shared" si="205"/>
        <v>0</v>
      </c>
      <c r="S171" s="186">
        <f t="shared" si="205"/>
        <v>0</v>
      </c>
      <c r="T171" s="186">
        <f t="shared" si="205"/>
        <v>0</v>
      </c>
      <c r="U171" s="186">
        <f t="shared" si="205"/>
        <v>0</v>
      </c>
      <c r="V171" s="186">
        <f t="shared" si="205"/>
        <v>0</v>
      </c>
      <c r="W171" s="186">
        <f t="shared" si="205"/>
        <v>0</v>
      </c>
      <c r="X171" s="186">
        <f t="shared" si="205"/>
        <v>0</v>
      </c>
      <c r="Y171" s="186">
        <f t="shared" si="205"/>
        <v>0</v>
      </c>
      <c r="Z171" s="186">
        <f t="shared" si="205"/>
        <v>0</v>
      </c>
      <c r="AA171" s="186">
        <f t="shared" si="205"/>
        <v>0</v>
      </c>
      <c r="AB171" s="186">
        <f t="shared" si="205"/>
        <v>0</v>
      </c>
      <c r="AC171" s="186">
        <f t="shared" si="205"/>
        <v>0</v>
      </c>
      <c r="AD171" s="186">
        <f t="shared" si="205"/>
        <v>0</v>
      </c>
      <c r="AE171" s="186">
        <f t="shared" si="205"/>
        <v>0</v>
      </c>
      <c r="AF171" s="186">
        <f t="shared" si="205"/>
        <v>0</v>
      </c>
      <c r="AG171" s="186">
        <f t="shared" si="205"/>
        <v>0</v>
      </c>
      <c r="AH171" s="186">
        <f t="shared" si="205"/>
        <v>0</v>
      </c>
      <c r="AI171" s="186">
        <f t="shared" si="205"/>
        <v>0</v>
      </c>
      <c r="AJ171" s="186">
        <f t="shared" si="205"/>
        <v>0</v>
      </c>
      <c r="AK171" s="186">
        <f t="shared" si="205"/>
        <v>0</v>
      </c>
      <c r="AL171" s="186">
        <f t="shared" si="205"/>
        <v>0</v>
      </c>
      <c r="AM171" s="186">
        <f t="shared" si="205"/>
        <v>0</v>
      </c>
      <c r="AN171" s="186">
        <f t="shared" si="205"/>
        <v>0</v>
      </c>
      <c r="AO171" s="186">
        <f t="shared" si="205"/>
        <v>0</v>
      </c>
      <c r="AP171" s="186">
        <f t="shared" si="205"/>
        <v>0</v>
      </c>
      <c r="AQ171" s="186">
        <f t="shared" si="205"/>
        <v>0</v>
      </c>
      <c r="AR171" s="186">
        <f t="shared" si="205"/>
        <v>0</v>
      </c>
      <c r="AS171" s="186">
        <f t="shared" si="205"/>
        <v>0</v>
      </c>
      <c r="AT171" s="186">
        <f t="shared" si="205"/>
        <v>0</v>
      </c>
      <c r="AU171" s="186">
        <f t="shared" si="205"/>
        <v>0</v>
      </c>
      <c r="AV171" s="300"/>
    </row>
    <row r="172" spans="1:48" s="116" customFormat="1" ht="22.2" customHeight="1">
      <c r="A172" s="298" t="s">
        <v>274</v>
      </c>
      <c r="B172" s="299" t="s">
        <v>349</v>
      </c>
      <c r="C172" s="299" t="s">
        <v>476</v>
      </c>
      <c r="D172" s="192" t="s">
        <v>41</v>
      </c>
      <c r="E172" s="186">
        <f t="shared" si="67"/>
        <v>228.69800000000001</v>
      </c>
      <c r="F172" s="186">
        <f t="shared" si="68"/>
        <v>0</v>
      </c>
      <c r="G172" s="186">
        <f t="shared" si="65"/>
        <v>0</v>
      </c>
      <c r="H172" s="186">
        <f>SUM(H173:H175)</f>
        <v>0</v>
      </c>
      <c r="I172" s="186">
        <f t="shared" ref="I172:AU172" si="206">SUM(I173:I175)</f>
        <v>0</v>
      </c>
      <c r="J172" s="186">
        <f t="shared" si="206"/>
        <v>0</v>
      </c>
      <c r="K172" s="186">
        <f t="shared" si="206"/>
        <v>0</v>
      </c>
      <c r="L172" s="186">
        <f t="shared" si="206"/>
        <v>0</v>
      </c>
      <c r="M172" s="186">
        <f t="shared" si="206"/>
        <v>0</v>
      </c>
      <c r="N172" s="186">
        <f t="shared" si="206"/>
        <v>0</v>
      </c>
      <c r="O172" s="186">
        <f t="shared" si="206"/>
        <v>0</v>
      </c>
      <c r="P172" s="186">
        <f t="shared" si="206"/>
        <v>0</v>
      </c>
      <c r="Q172" s="186">
        <f t="shared" si="206"/>
        <v>0</v>
      </c>
      <c r="R172" s="186">
        <f t="shared" si="206"/>
        <v>0</v>
      </c>
      <c r="S172" s="186">
        <f t="shared" si="206"/>
        <v>0</v>
      </c>
      <c r="T172" s="186">
        <f t="shared" si="206"/>
        <v>0</v>
      </c>
      <c r="U172" s="186">
        <f t="shared" si="206"/>
        <v>0</v>
      </c>
      <c r="V172" s="186">
        <f t="shared" si="206"/>
        <v>0</v>
      </c>
      <c r="W172" s="186">
        <f t="shared" si="206"/>
        <v>0</v>
      </c>
      <c r="X172" s="186">
        <f t="shared" si="206"/>
        <v>0</v>
      </c>
      <c r="Y172" s="186">
        <f t="shared" si="206"/>
        <v>0</v>
      </c>
      <c r="Z172" s="186">
        <f t="shared" si="206"/>
        <v>0</v>
      </c>
      <c r="AA172" s="186">
        <f t="shared" si="206"/>
        <v>0</v>
      </c>
      <c r="AB172" s="186">
        <f t="shared" si="206"/>
        <v>0</v>
      </c>
      <c r="AC172" s="186">
        <f t="shared" si="206"/>
        <v>0</v>
      </c>
      <c r="AD172" s="186">
        <f t="shared" si="206"/>
        <v>0</v>
      </c>
      <c r="AE172" s="186">
        <f t="shared" si="206"/>
        <v>0</v>
      </c>
      <c r="AF172" s="186">
        <f t="shared" si="206"/>
        <v>0</v>
      </c>
      <c r="AG172" s="186">
        <f t="shared" si="206"/>
        <v>0</v>
      </c>
      <c r="AH172" s="186">
        <f t="shared" si="206"/>
        <v>0</v>
      </c>
      <c r="AI172" s="186">
        <f t="shared" si="206"/>
        <v>0</v>
      </c>
      <c r="AJ172" s="186">
        <f t="shared" si="206"/>
        <v>0</v>
      </c>
      <c r="AK172" s="186">
        <f t="shared" si="206"/>
        <v>0</v>
      </c>
      <c r="AL172" s="186">
        <f t="shared" si="206"/>
        <v>0</v>
      </c>
      <c r="AM172" s="186">
        <f t="shared" si="206"/>
        <v>0</v>
      </c>
      <c r="AN172" s="186">
        <f t="shared" si="206"/>
        <v>0</v>
      </c>
      <c r="AO172" s="186">
        <f t="shared" si="206"/>
        <v>0</v>
      </c>
      <c r="AP172" s="186">
        <f t="shared" si="206"/>
        <v>0</v>
      </c>
      <c r="AQ172" s="186">
        <f t="shared" si="206"/>
        <v>0</v>
      </c>
      <c r="AR172" s="186">
        <f t="shared" si="206"/>
        <v>0</v>
      </c>
      <c r="AS172" s="186">
        <f t="shared" si="206"/>
        <v>228.69800000000001</v>
      </c>
      <c r="AT172" s="186">
        <f t="shared" si="206"/>
        <v>0</v>
      </c>
      <c r="AU172" s="186">
        <f t="shared" si="206"/>
        <v>0</v>
      </c>
      <c r="AV172" s="300"/>
    </row>
    <row r="173" spans="1:48">
      <c r="A173" s="298"/>
      <c r="B173" s="299"/>
      <c r="C173" s="299"/>
      <c r="D173" s="188" t="s">
        <v>37</v>
      </c>
      <c r="E173" s="186">
        <f t="shared" si="67"/>
        <v>0</v>
      </c>
      <c r="F173" s="186">
        <f t="shared" si="68"/>
        <v>0</v>
      </c>
      <c r="G173" s="186" t="e">
        <f t="shared" si="65"/>
        <v>#DIV/0!</v>
      </c>
      <c r="H173" s="184"/>
      <c r="I173" s="184"/>
      <c r="J173" s="190"/>
      <c r="K173" s="184"/>
      <c r="L173" s="184"/>
      <c r="M173" s="190"/>
      <c r="N173" s="184"/>
      <c r="O173" s="184"/>
      <c r="P173" s="190"/>
      <c r="Q173" s="184"/>
      <c r="R173" s="184"/>
      <c r="S173" s="190"/>
      <c r="T173" s="184"/>
      <c r="U173" s="184"/>
      <c r="V173" s="190"/>
      <c r="W173" s="184"/>
      <c r="X173" s="184"/>
      <c r="Y173" s="190"/>
      <c r="Z173" s="184"/>
      <c r="AA173" s="184"/>
      <c r="AB173" s="190"/>
      <c r="AC173" s="184"/>
      <c r="AD173" s="184"/>
      <c r="AE173" s="190"/>
      <c r="AF173" s="184"/>
      <c r="AG173" s="184"/>
      <c r="AH173" s="190"/>
      <c r="AI173" s="184"/>
      <c r="AJ173" s="184"/>
      <c r="AK173" s="190"/>
      <c r="AL173" s="184"/>
      <c r="AM173" s="184"/>
      <c r="AN173" s="184"/>
      <c r="AO173" s="184"/>
      <c r="AP173" s="190"/>
      <c r="AQ173" s="190"/>
      <c r="AR173" s="190"/>
      <c r="AS173" s="184"/>
      <c r="AT173" s="184"/>
      <c r="AU173" s="190"/>
      <c r="AV173" s="300"/>
    </row>
    <row r="174" spans="1:48" ht="31.2" customHeight="1">
      <c r="A174" s="298"/>
      <c r="B174" s="299"/>
      <c r="C174" s="299"/>
      <c r="D174" s="188" t="s">
        <v>2</v>
      </c>
      <c r="E174" s="186">
        <f t="shared" si="67"/>
        <v>0</v>
      </c>
      <c r="F174" s="186">
        <f t="shared" si="68"/>
        <v>0</v>
      </c>
      <c r="G174" s="186" t="e">
        <f t="shared" si="65"/>
        <v>#DIV/0!</v>
      </c>
      <c r="H174" s="184"/>
      <c r="I174" s="184"/>
      <c r="J174" s="190"/>
      <c r="K174" s="184"/>
      <c r="L174" s="184"/>
      <c r="M174" s="190"/>
      <c r="N174" s="184"/>
      <c r="O174" s="184"/>
      <c r="P174" s="190"/>
      <c r="Q174" s="184"/>
      <c r="R174" s="184"/>
      <c r="S174" s="190"/>
      <c r="T174" s="184"/>
      <c r="U174" s="184"/>
      <c r="V174" s="190"/>
      <c r="W174" s="184"/>
      <c r="X174" s="184"/>
      <c r="Y174" s="190"/>
      <c r="Z174" s="184"/>
      <c r="AA174" s="184"/>
      <c r="AB174" s="190"/>
      <c r="AC174" s="170"/>
      <c r="AD174" s="184"/>
      <c r="AE174" s="190"/>
      <c r="AF174" s="184"/>
      <c r="AG174" s="184"/>
      <c r="AH174" s="190"/>
      <c r="AI174" s="184"/>
      <c r="AJ174" s="184"/>
      <c r="AK174" s="190"/>
      <c r="AL174" s="190"/>
      <c r="AM174" s="190"/>
      <c r="AN174" s="184"/>
      <c r="AO174" s="184"/>
      <c r="AP174" s="190"/>
      <c r="AQ174" s="190"/>
      <c r="AR174" s="190"/>
      <c r="AS174" s="184"/>
      <c r="AT174" s="184"/>
      <c r="AU174" s="190"/>
      <c r="AV174" s="300"/>
    </row>
    <row r="175" spans="1:48" ht="21.75" customHeight="1">
      <c r="A175" s="298"/>
      <c r="B175" s="299"/>
      <c r="C175" s="299"/>
      <c r="D175" s="188" t="s">
        <v>43</v>
      </c>
      <c r="E175" s="186">
        <f t="shared" si="67"/>
        <v>228.69800000000001</v>
      </c>
      <c r="F175" s="186">
        <f t="shared" si="68"/>
        <v>0</v>
      </c>
      <c r="G175" s="186">
        <f t="shared" si="65"/>
        <v>0</v>
      </c>
      <c r="H175" s="184"/>
      <c r="I175" s="184"/>
      <c r="J175" s="190"/>
      <c r="K175" s="184"/>
      <c r="L175" s="184"/>
      <c r="M175" s="190"/>
      <c r="N175" s="184"/>
      <c r="O175" s="184"/>
      <c r="P175" s="190"/>
      <c r="Q175" s="184"/>
      <c r="R175" s="184"/>
      <c r="S175" s="190"/>
      <c r="T175" s="184"/>
      <c r="U175" s="184"/>
      <c r="V175" s="190"/>
      <c r="W175" s="184"/>
      <c r="X175" s="184"/>
      <c r="Y175" s="190"/>
      <c r="Z175" s="184"/>
      <c r="AA175" s="184"/>
      <c r="AB175" s="190"/>
      <c r="AC175" s="170"/>
      <c r="AD175" s="184"/>
      <c r="AE175" s="190"/>
      <c r="AF175" s="170"/>
      <c r="AG175" s="184"/>
      <c r="AH175" s="190"/>
      <c r="AI175" s="184"/>
      <c r="AJ175" s="184"/>
      <c r="AK175" s="190"/>
      <c r="AL175" s="190"/>
      <c r="AM175" s="190"/>
      <c r="AN175" s="184"/>
      <c r="AO175" s="184"/>
      <c r="AP175" s="190"/>
      <c r="AQ175" s="190"/>
      <c r="AR175" s="190"/>
      <c r="AS175" s="170">
        <v>228.69800000000001</v>
      </c>
      <c r="AT175" s="184"/>
      <c r="AU175" s="190"/>
      <c r="AV175" s="300"/>
    </row>
    <row r="176" spans="1:48" ht="30" customHeight="1">
      <c r="A176" s="298"/>
      <c r="B176" s="299"/>
      <c r="C176" s="299"/>
      <c r="D176" s="189" t="s">
        <v>273</v>
      </c>
      <c r="E176" s="186">
        <f t="shared" si="67"/>
        <v>0</v>
      </c>
      <c r="F176" s="186">
        <f t="shared" si="68"/>
        <v>0</v>
      </c>
      <c r="G176" s="186" t="e">
        <f t="shared" si="65"/>
        <v>#DIV/0!</v>
      </c>
      <c r="H176" s="184"/>
      <c r="I176" s="184"/>
      <c r="J176" s="190"/>
      <c r="K176" s="184"/>
      <c r="L176" s="184"/>
      <c r="M176" s="190"/>
      <c r="N176" s="184"/>
      <c r="O176" s="184"/>
      <c r="P176" s="190"/>
      <c r="Q176" s="184"/>
      <c r="R176" s="184"/>
      <c r="S176" s="190"/>
      <c r="T176" s="184"/>
      <c r="U176" s="184"/>
      <c r="V176" s="190"/>
      <c r="W176" s="184"/>
      <c r="X176" s="184"/>
      <c r="Y176" s="190"/>
      <c r="Z176" s="184"/>
      <c r="AA176" s="184"/>
      <c r="AB176" s="190"/>
      <c r="AC176" s="170"/>
      <c r="AD176" s="184"/>
      <c r="AE176" s="190"/>
      <c r="AF176" s="184"/>
      <c r="AG176" s="184"/>
      <c r="AH176" s="190"/>
      <c r="AI176" s="184"/>
      <c r="AJ176" s="184"/>
      <c r="AK176" s="190"/>
      <c r="AL176" s="190"/>
      <c r="AM176" s="190"/>
      <c r="AN176" s="184"/>
      <c r="AO176" s="184"/>
      <c r="AP176" s="190"/>
      <c r="AQ176" s="190"/>
      <c r="AR176" s="190"/>
      <c r="AS176" s="184"/>
      <c r="AT176" s="184"/>
      <c r="AU176" s="190"/>
      <c r="AV176" s="300"/>
    </row>
    <row r="177" spans="1:48" s="116" customFormat="1" ht="22.2" customHeight="1">
      <c r="A177" s="298" t="s">
        <v>329</v>
      </c>
      <c r="B177" s="310" t="s">
        <v>350</v>
      </c>
      <c r="C177" s="299" t="s">
        <v>476</v>
      </c>
      <c r="D177" s="192" t="s">
        <v>41</v>
      </c>
      <c r="E177" s="186">
        <f t="shared" si="67"/>
        <v>1085.482</v>
      </c>
      <c r="F177" s="186">
        <f t="shared" si="68"/>
        <v>432.79</v>
      </c>
      <c r="G177" s="186">
        <f t="shared" si="65"/>
        <v>39.87076708780063</v>
      </c>
      <c r="H177" s="186">
        <f>SUM(H178:H180)</f>
        <v>0</v>
      </c>
      <c r="I177" s="186">
        <f t="shared" ref="I177:AU177" si="207">SUM(I178:I180)</f>
        <v>0</v>
      </c>
      <c r="J177" s="186">
        <f t="shared" si="207"/>
        <v>0</v>
      </c>
      <c r="K177" s="186">
        <f t="shared" si="207"/>
        <v>0</v>
      </c>
      <c r="L177" s="186">
        <f t="shared" si="207"/>
        <v>0</v>
      </c>
      <c r="M177" s="186">
        <f t="shared" si="207"/>
        <v>0</v>
      </c>
      <c r="N177" s="186">
        <f t="shared" si="207"/>
        <v>0</v>
      </c>
      <c r="O177" s="186">
        <f t="shared" si="207"/>
        <v>0</v>
      </c>
      <c r="P177" s="186">
        <f t="shared" si="207"/>
        <v>0</v>
      </c>
      <c r="Q177" s="186">
        <f t="shared" si="207"/>
        <v>0</v>
      </c>
      <c r="R177" s="186">
        <f t="shared" si="207"/>
        <v>0</v>
      </c>
      <c r="S177" s="186">
        <f t="shared" si="207"/>
        <v>0</v>
      </c>
      <c r="T177" s="186">
        <f t="shared" si="207"/>
        <v>0</v>
      </c>
      <c r="U177" s="186">
        <f t="shared" si="207"/>
        <v>0</v>
      </c>
      <c r="V177" s="186">
        <f t="shared" si="207"/>
        <v>0</v>
      </c>
      <c r="W177" s="186">
        <f t="shared" si="207"/>
        <v>0</v>
      </c>
      <c r="X177" s="186">
        <f t="shared" si="207"/>
        <v>0</v>
      </c>
      <c r="Y177" s="186">
        <f t="shared" si="207"/>
        <v>0</v>
      </c>
      <c r="Z177" s="186">
        <f t="shared" si="207"/>
        <v>0</v>
      </c>
      <c r="AA177" s="186">
        <f t="shared" si="207"/>
        <v>0</v>
      </c>
      <c r="AB177" s="186">
        <f t="shared" si="207"/>
        <v>0</v>
      </c>
      <c r="AC177" s="186">
        <f t="shared" si="207"/>
        <v>0</v>
      </c>
      <c r="AD177" s="186">
        <f t="shared" si="207"/>
        <v>0</v>
      </c>
      <c r="AE177" s="186">
        <f t="shared" si="207"/>
        <v>0</v>
      </c>
      <c r="AF177" s="186">
        <f t="shared" si="207"/>
        <v>432.79</v>
      </c>
      <c r="AG177" s="186">
        <f t="shared" si="207"/>
        <v>432.79</v>
      </c>
      <c r="AH177" s="186">
        <f t="shared" si="207"/>
        <v>0</v>
      </c>
      <c r="AI177" s="186">
        <f t="shared" si="207"/>
        <v>652.69200000000001</v>
      </c>
      <c r="AJ177" s="186">
        <f t="shared" si="207"/>
        <v>0</v>
      </c>
      <c r="AK177" s="186">
        <f t="shared" si="207"/>
        <v>0</v>
      </c>
      <c r="AL177" s="186">
        <f t="shared" si="207"/>
        <v>0</v>
      </c>
      <c r="AM177" s="186">
        <f t="shared" si="207"/>
        <v>0</v>
      </c>
      <c r="AN177" s="186">
        <f t="shared" si="207"/>
        <v>0</v>
      </c>
      <c r="AO177" s="186">
        <f t="shared" si="207"/>
        <v>0</v>
      </c>
      <c r="AP177" s="186">
        <f t="shared" si="207"/>
        <v>0</v>
      </c>
      <c r="AQ177" s="186">
        <f t="shared" si="207"/>
        <v>0</v>
      </c>
      <c r="AR177" s="186">
        <f t="shared" si="207"/>
        <v>0</v>
      </c>
      <c r="AS177" s="186">
        <f t="shared" si="207"/>
        <v>0</v>
      </c>
      <c r="AT177" s="186">
        <f t="shared" si="207"/>
        <v>0</v>
      </c>
      <c r="AU177" s="186">
        <f t="shared" si="207"/>
        <v>0</v>
      </c>
      <c r="AV177" s="300"/>
    </row>
    <row r="178" spans="1:48">
      <c r="A178" s="298"/>
      <c r="B178" s="310"/>
      <c r="C178" s="299"/>
      <c r="D178" s="188" t="s">
        <v>37</v>
      </c>
      <c r="E178" s="186">
        <f t="shared" si="67"/>
        <v>0</v>
      </c>
      <c r="F178" s="186">
        <f t="shared" si="68"/>
        <v>0</v>
      </c>
      <c r="G178" s="186" t="e">
        <f t="shared" si="65"/>
        <v>#DIV/0!</v>
      </c>
      <c r="H178" s="184"/>
      <c r="I178" s="184"/>
      <c r="J178" s="190"/>
      <c r="K178" s="184"/>
      <c r="L178" s="184"/>
      <c r="M178" s="190"/>
      <c r="N178" s="184"/>
      <c r="O178" s="184"/>
      <c r="P178" s="190"/>
      <c r="Q178" s="184"/>
      <c r="R178" s="184"/>
      <c r="S178" s="190"/>
      <c r="T178" s="184"/>
      <c r="U178" s="184"/>
      <c r="V178" s="190"/>
      <c r="W178" s="184"/>
      <c r="X178" s="184"/>
      <c r="Y178" s="190"/>
      <c r="Z178" s="184"/>
      <c r="AA178" s="184"/>
      <c r="AB178" s="190"/>
      <c r="AC178" s="184"/>
      <c r="AD178" s="184"/>
      <c r="AE178" s="190"/>
      <c r="AF178" s="184"/>
      <c r="AG178" s="184"/>
      <c r="AH178" s="190"/>
      <c r="AI178" s="184"/>
      <c r="AJ178" s="184"/>
      <c r="AK178" s="190"/>
      <c r="AL178" s="184"/>
      <c r="AM178" s="184"/>
      <c r="AN178" s="184"/>
      <c r="AO178" s="184"/>
      <c r="AP178" s="190"/>
      <c r="AQ178" s="190"/>
      <c r="AR178" s="190"/>
      <c r="AS178" s="184"/>
      <c r="AT178" s="184"/>
      <c r="AU178" s="190"/>
      <c r="AV178" s="300"/>
    </row>
    <row r="179" spans="1:48" ht="31.2" customHeight="1">
      <c r="A179" s="298"/>
      <c r="B179" s="310"/>
      <c r="C179" s="299"/>
      <c r="D179" s="188" t="s">
        <v>2</v>
      </c>
      <c r="E179" s="186">
        <f t="shared" si="67"/>
        <v>0</v>
      </c>
      <c r="F179" s="186">
        <f t="shared" si="68"/>
        <v>0</v>
      </c>
      <c r="G179" s="186" t="e">
        <f t="shared" si="65"/>
        <v>#DIV/0!</v>
      </c>
      <c r="H179" s="184"/>
      <c r="I179" s="184"/>
      <c r="J179" s="190"/>
      <c r="K179" s="184"/>
      <c r="L179" s="184"/>
      <c r="M179" s="190"/>
      <c r="N179" s="184"/>
      <c r="O179" s="184"/>
      <c r="P179" s="190"/>
      <c r="Q179" s="184"/>
      <c r="R179" s="184"/>
      <c r="S179" s="190"/>
      <c r="T179" s="184"/>
      <c r="U179" s="184"/>
      <c r="V179" s="190"/>
      <c r="W179" s="184"/>
      <c r="X179" s="184"/>
      <c r="Y179" s="190"/>
      <c r="Z179" s="184"/>
      <c r="AA179" s="184"/>
      <c r="AB179" s="190"/>
      <c r="AC179" s="184"/>
      <c r="AD179" s="184"/>
      <c r="AE179" s="190"/>
      <c r="AF179" s="184"/>
      <c r="AG179" s="184"/>
      <c r="AH179" s="190"/>
      <c r="AI179" s="184"/>
      <c r="AJ179" s="184"/>
      <c r="AK179" s="190"/>
      <c r="AL179" s="190"/>
      <c r="AM179" s="190"/>
      <c r="AN179" s="184"/>
      <c r="AO179" s="184"/>
      <c r="AP179" s="190"/>
      <c r="AQ179" s="190"/>
      <c r="AR179" s="190"/>
      <c r="AS179" s="184"/>
      <c r="AT179" s="184"/>
      <c r="AU179" s="190"/>
      <c r="AV179" s="300"/>
    </row>
    <row r="180" spans="1:48" ht="21.75" customHeight="1">
      <c r="A180" s="298"/>
      <c r="B180" s="310"/>
      <c r="C180" s="299"/>
      <c r="D180" s="188" t="s">
        <v>43</v>
      </c>
      <c r="E180" s="186">
        <f t="shared" ref="E180:E243" si="208">H180+K180+N180+Q180+T180+W180+Z180+AC180+AF180+AI180+AN180+AS180</f>
        <v>1085.482</v>
      </c>
      <c r="F180" s="186">
        <f t="shared" ref="F180:F243" si="209">I180+L180+O180+R180+U180+X180+AA180+AD180+AG180+AJ180+AO180+AT180</f>
        <v>432.79</v>
      </c>
      <c r="G180" s="186">
        <f t="shared" si="65"/>
        <v>39.87076708780063</v>
      </c>
      <c r="H180" s="184"/>
      <c r="I180" s="184"/>
      <c r="J180" s="190"/>
      <c r="K180" s="184"/>
      <c r="L180" s="184"/>
      <c r="M180" s="190"/>
      <c r="N180" s="184"/>
      <c r="O180" s="184"/>
      <c r="P180" s="190"/>
      <c r="Q180" s="184"/>
      <c r="R180" s="184"/>
      <c r="S180" s="190"/>
      <c r="T180" s="184"/>
      <c r="U180" s="184"/>
      <c r="V180" s="190"/>
      <c r="W180" s="184"/>
      <c r="X180" s="184"/>
      <c r="Y180" s="190"/>
      <c r="Z180" s="184"/>
      <c r="AA180" s="184"/>
      <c r="AB180" s="190"/>
      <c r="AC180" s="170"/>
      <c r="AD180" s="184"/>
      <c r="AE180" s="190"/>
      <c r="AF180" s="170">
        <v>432.79</v>
      </c>
      <c r="AG180" s="170">
        <v>432.79</v>
      </c>
      <c r="AH180" s="190"/>
      <c r="AI180" s="170">
        <f>1085.482-432.79</f>
        <v>652.69200000000001</v>
      </c>
      <c r="AJ180" s="184"/>
      <c r="AK180" s="190"/>
      <c r="AL180" s="190"/>
      <c r="AM180" s="190"/>
      <c r="AN180" s="184"/>
      <c r="AO180" s="184"/>
      <c r="AP180" s="190"/>
      <c r="AQ180" s="190"/>
      <c r="AR180" s="190"/>
      <c r="AS180" s="184"/>
      <c r="AT180" s="184"/>
      <c r="AU180" s="190"/>
      <c r="AV180" s="300"/>
    </row>
    <row r="181" spans="1:48" ht="30" customHeight="1">
      <c r="A181" s="298"/>
      <c r="B181" s="310"/>
      <c r="C181" s="299"/>
      <c r="D181" s="189" t="s">
        <v>273</v>
      </c>
      <c r="E181" s="186">
        <f t="shared" si="208"/>
        <v>0</v>
      </c>
      <c r="F181" s="186">
        <f t="shared" si="209"/>
        <v>0</v>
      </c>
      <c r="G181" s="186" t="e">
        <f t="shared" si="65"/>
        <v>#DIV/0!</v>
      </c>
      <c r="H181" s="184"/>
      <c r="I181" s="184"/>
      <c r="J181" s="190"/>
      <c r="K181" s="184"/>
      <c r="L181" s="184"/>
      <c r="M181" s="190"/>
      <c r="N181" s="184"/>
      <c r="O181" s="184"/>
      <c r="P181" s="190"/>
      <c r="Q181" s="184"/>
      <c r="R181" s="184"/>
      <c r="S181" s="190"/>
      <c r="T181" s="184"/>
      <c r="U181" s="184"/>
      <c r="V181" s="190"/>
      <c r="W181" s="184"/>
      <c r="X181" s="184"/>
      <c r="Y181" s="190"/>
      <c r="Z181" s="184"/>
      <c r="AA181" s="184"/>
      <c r="AB181" s="190"/>
      <c r="AC181" s="184"/>
      <c r="AD181" s="184"/>
      <c r="AE181" s="190"/>
      <c r="AF181" s="184"/>
      <c r="AG181" s="184"/>
      <c r="AH181" s="190"/>
      <c r="AI181" s="184"/>
      <c r="AJ181" s="184"/>
      <c r="AK181" s="190"/>
      <c r="AL181" s="190"/>
      <c r="AM181" s="190"/>
      <c r="AN181" s="184"/>
      <c r="AO181" s="184"/>
      <c r="AP181" s="190"/>
      <c r="AQ181" s="190"/>
      <c r="AR181" s="190"/>
      <c r="AS181" s="184"/>
      <c r="AT181" s="184"/>
      <c r="AU181" s="190"/>
      <c r="AV181" s="300"/>
    </row>
    <row r="182" spans="1:48" s="116" customFormat="1" ht="22.2" customHeight="1">
      <c r="A182" s="298" t="s">
        <v>330</v>
      </c>
      <c r="B182" s="299" t="s">
        <v>463</v>
      </c>
      <c r="C182" s="299" t="s">
        <v>476</v>
      </c>
      <c r="D182" s="192" t="s">
        <v>41</v>
      </c>
      <c r="E182" s="186">
        <f t="shared" si="208"/>
        <v>1439.15</v>
      </c>
      <c r="F182" s="186">
        <f t="shared" si="209"/>
        <v>1439.15</v>
      </c>
      <c r="G182" s="186">
        <f t="shared" si="65"/>
        <v>100</v>
      </c>
      <c r="H182" s="186">
        <f>SUM(H183:H185)</f>
        <v>0</v>
      </c>
      <c r="I182" s="186">
        <f t="shared" ref="I182:AU182" si="210">SUM(I183:I185)</f>
        <v>0</v>
      </c>
      <c r="J182" s="186">
        <f t="shared" si="210"/>
        <v>0</v>
      </c>
      <c r="K182" s="186">
        <f t="shared" si="210"/>
        <v>0</v>
      </c>
      <c r="L182" s="186">
        <f t="shared" si="210"/>
        <v>0</v>
      </c>
      <c r="M182" s="186">
        <f t="shared" si="210"/>
        <v>0</v>
      </c>
      <c r="N182" s="186">
        <f t="shared" si="210"/>
        <v>0</v>
      </c>
      <c r="O182" s="186">
        <f t="shared" si="210"/>
        <v>0</v>
      </c>
      <c r="P182" s="186">
        <f t="shared" si="210"/>
        <v>0</v>
      </c>
      <c r="Q182" s="186">
        <f t="shared" si="210"/>
        <v>0</v>
      </c>
      <c r="R182" s="186">
        <f t="shared" si="210"/>
        <v>0</v>
      </c>
      <c r="S182" s="186">
        <f t="shared" si="210"/>
        <v>0</v>
      </c>
      <c r="T182" s="186">
        <f t="shared" si="210"/>
        <v>0</v>
      </c>
      <c r="U182" s="186">
        <f t="shared" si="210"/>
        <v>0</v>
      </c>
      <c r="V182" s="186">
        <f t="shared" si="210"/>
        <v>0</v>
      </c>
      <c r="W182" s="186">
        <f t="shared" si="210"/>
        <v>0</v>
      </c>
      <c r="X182" s="186">
        <f t="shared" si="210"/>
        <v>0</v>
      </c>
      <c r="Y182" s="186">
        <f t="shared" si="210"/>
        <v>0</v>
      </c>
      <c r="Z182" s="186">
        <f t="shared" si="210"/>
        <v>0</v>
      </c>
      <c r="AA182" s="186">
        <f t="shared" si="210"/>
        <v>0</v>
      </c>
      <c r="AB182" s="186">
        <f t="shared" si="210"/>
        <v>0</v>
      </c>
      <c r="AC182" s="186">
        <f t="shared" si="210"/>
        <v>1370.9189699999999</v>
      </c>
      <c r="AD182" s="186">
        <f t="shared" si="210"/>
        <v>1370.9189699999999</v>
      </c>
      <c r="AE182" s="186">
        <f t="shared" si="210"/>
        <v>0</v>
      </c>
      <c r="AF182" s="186">
        <f t="shared" si="210"/>
        <v>68.231030000000146</v>
      </c>
      <c r="AG182" s="186">
        <f t="shared" si="210"/>
        <v>68.231030000000146</v>
      </c>
      <c r="AH182" s="186">
        <f t="shared" si="210"/>
        <v>0</v>
      </c>
      <c r="AI182" s="186">
        <f t="shared" si="210"/>
        <v>0</v>
      </c>
      <c r="AJ182" s="186">
        <f t="shared" si="210"/>
        <v>0</v>
      </c>
      <c r="AK182" s="186">
        <f t="shared" si="210"/>
        <v>0</v>
      </c>
      <c r="AL182" s="186">
        <f t="shared" si="210"/>
        <v>0</v>
      </c>
      <c r="AM182" s="186">
        <f t="shared" si="210"/>
        <v>0</v>
      </c>
      <c r="AN182" s="186">
        <f t="shared" si="210"/>
        <v>0</v>
      </c>
      <c r="AO182" s="186">
        <f t="shared" si="210"/>
        <v>0</v>
      </c>
      <c r="AP182" s="186">
        <f t="shared" si="210"/>
        <v>0</v>
      </c>
      <c r="AQ182" s="186">
        <f t="shared" si="210"/>
        <v>0</v>
      </c>
      <c r="AR182" s="186">
        <f t="shared" si="210"/>
        <v>0</v>
      </c>
      <c r="AS182" s="186">
        <f t="shared" si="210"/>
        <v>0</v>
      </c>
      <c r="AT182" s="186">
        <f t="shared" si="210"/>
        <v>0</v>
      </c>
      <c r="AU182" s="186">
        <f t="shared" si="210"/>
        <v>0</v>
      </c>
      <c r="AV182" s="300"/>
    </row>
    <row r="183" spans="1:48">
      <c r="A183" s="298"/>
      <c r="B183" s="299"/>
      <c r="C183" s="299"/>
      <c r="D183" s="188" t="s">
        <v>37</v>
      </c>
      <c r="E183" s="186">
        <f t="shared" si="208"/>
        <v>0</v>
      </c>
      <c r="F183" s="186">
        <f t="shared" si="209"/>
        <v>0</v>
      </c>
      <c r="G183" s="186" t="e">
        <f t="shared" si="65"/>
        <v>#DIV/0!</v>
      </c>
      <c r="H183" s="184"/>
      <c r="I183" s="184"/>
      <c r="J183" s="190"/>
      <c r="K183" s="184"/>
      <c r="L183" s="184"/>
      <c r="M183" s="190"/>
      <c r="N183" s="184"/>
      <c r="O183" s="184"/>
      <c r="P183" s="190"/>
      <c r="Q183" s="184"/>
      <c r="R183" s="184"/>
      <c r="S183" s="190"/>
      <c r="T183" s="184"/>
      <c r="U183" s="184"/>
      <c r="V183" s="190"/>
      <c r="W183" s="184"/>
      <c r="X183" s="184"/>
      <c r="Y183" s="190"/>
      <c r="Z183" s="184"/>
      <c r="AA183" s="184"/>
      <c r="AB183" s="190"/>
      <c r="AC183" s="184"/>
      <c r="AD183" s="184"/>
      <c r="AE183" s="190"/>
      <c r="AF183" s="184"/>
      <c r="AG183" s="184"/>
      <c r="AH183" s="190"/>
      <c r="AI183" s="184"/>
      <c r="AJ183" s="184"/>
      <c r="AK183" s="190"/>
      <c r="AL183" s="184"/>
      <c r="AM183" s="184"/>
      <c r="AN183" s="184"/>
      <c r="AO183" s="184"/>
      <c r="AP183" s="190"/>
      <c r="AQ183" s="190"/>
      <c r="AR183" s="190"/>
      <c r="AS183" s="184"/>
      <c r="AT183" s="184"/>
      <c r="AU183" s="190"/>
      <c r="AV183" s="300"/>
    </row>
    <row r="184" spans="1:48" ht="31.2" customHeight="1">
      <c r="A184" s="298"/>
      <c r="B184" s="299"/>
      <c r="C184" s="299"/>
      <c r="D184" s="188" t="s">
        <v>2</v>
      </c>
      <c r="E184" s="186">
        <f t="shared" si="208"/>
        <v>0</v>
      </c>
      <c r="F184" s="186">
        <f t="shared" si="209"/>
        <v>0</v>
      </c>
      <c r="G184" s="186" t="e">
        <f t="shared" si="65"/>
        <v>#DIV/0!</v>
      </c>
      <c r="H184" s="184"/>
      <c r="I184" s="184"/>
      <c r="J184" s="190"/>
      <c r="K184" s="184"/>
      <c r="L184" s="184"/>
      <c r="M184" s="190"/>
      <c r="N184" s="184"/>
      <c r="O184" s="184"/>
      <c r="P184" s="190"/>
      <c r="Q184" s="184"/>
      <c r="R184" s="184"/>
      <c r="S184" s="190"/>
      <c r="T184" s="184"/>
      <c r="U184" s="184"/>
      <c r="V184" s="190"/>
      <c r="W184" s="184"/>
      <c r="X184" s="184"/>
      <c r="Y184" s="190"/>
      <c r="Z184" s="184"/>
      <c r="AA184" s="184"/>
      <c r="AB184" s="190"/>
      <c r="AC184" s="170"/>
      <c r="AD184" s="184"/>
      <c r="AE184" s="190"/>
      <c r="AF184" s="184"/>
      <c r="AG184" s="184"/>
      <c r="AH184" s="190"/>
      <c r="AI184" s="184"/>
      <c r="AJ184" s="184"/>
      <c r="AK184" s="190"/>
      <c r="AL184" s="190"/>
      <c r="AM184" s="190"/>
      <c r="AN184" s="184"/>
      <c r="AO184" s="184"/>
      <c r="AP184" s="190"/>
      <c r="AQ184" s="190"/>
      <c r="AR184" s="190"/>
      <c r="AS184" s="184"/>
      <c r="AT184" s="184"/>
      <c r="AU184" s="190"/>
      <c r="AV184" s="300"/>
    </row>
    <row r="185" spans="1:48" ht="21.75" customHeight="1">
      <c r="A185" s="298"/>
      <c r="B185" s="299"/>
      <c r="C185" s="299"/>
      <c r="D185" s="188" t="s">
        <v>43</v>
      </c>
      <c r="E185" s="186">
        <f t="shared" si="208"/>
        <v>1439.15</v>
      </c>
      <c r="F185" s="186">
        <f t="shared" si="209"/>
        <v>1439.15</v>
      </c>
      <c r="G185" s="186">
        <f t="shared" si="65"/>
        <v>100</v>
      </c>
      <c r="H185" s="184"/>
      <c r="I185" s="184"/>
      <c r="J185" s="190"/>
      <c r="K185" s="184"/>
      <c r="L185" s="184"/>
      <c r="M185" s="190"/>
      <c r="N185" s="184"/>
      <c r="O185" s="184"/>
      <c r="P185" s="190"/>
      <c r="Q185" s="184"/>
      <c r="R185" s="184"/>
      <c r="S185" s="190"/>
      <c r="T185" s="184"/>
      <c r="U185" s="184"/>
      <c r="V185" s="190"/>
      <c r="W185" s="184"/>
      <c r="X185" s="184"/>
      <c r="Y185" s="190"/>
      <c r="Z185" s="184"/>
      <c r="AA185" s="184"/>
      <c r="AB185" s="190"/>
      <c r="AC185" s="170">
        <v>1370.9189699999999</v>
      </c>
      <c r="AD185" s="170">
        <v>1370.9189699999999</v>
      </c>
      <c r="AE185" s="190"/>
      <c r="AF185" s="170">
        <f>1439.15-1370.91897</f>
        <v>68.231030000000146</v>
      </c>
      <c r="AG185" s="170">
        <f>1439.15-1370.91897</f>
        <v>68.231030000000146</v>
      </c>
      <c r="AH185" s="190"/>
      <c r="AI185" s="184"/>
      <c r="AJ185" s="184"/>
      <c r="AK185" s="190"/>
      <c r="AL185" s="190"/>
      <c r="AM185" s="190"/>
      <c r="AN185" s="184"/>
      <c r="AO185" s="184"/>
      <c r="AP185" s="190"/>
      <c r="AQ185" s="190"/>
      <c r="AR185" s="190"/>
      <c r="AS185" s="184"/>
      <c r="AT185" s="184"/>
      <c r="AU185" s="190"/>
      <c r="AV185" s="300"/>
    </row>
    <row r="186" spans="1:48" ht="30" customHeight="1">
      <c r="A186" s="298"/>
      <c r="B186" s="299"/>
      <c r="C186" s="299"/>
      <c r="D186" s="189" t="s">
        <v>273</v>
      </c>
      <c r="E186" s="186">
        <f t="shared" si="208"/>
        <v>0</v>
      </c>
      <c r="F186" s="186">
        <f t="shared" si="209"/>
        <v>0</v>
      </c>
      <c r="G186" s="186" t="e">
        <f t="shared" si="65"/>
        <v>#DIV/0!</v>
      </c>
      <c r="H186" s="184"/>
      <c r="I186" s="184"/>
      <c r="J186" s="190"/>
      <c r="K186" s="184"/>
      <c r="L186" s="184"/>
      <c r="M186" s="190"/>
      <c r="N186" s="184"/>
      <c r="O186" s="184"/>
      <c r="P186" s="190"/>
      <c r="Q186" s="184"/>
      <c r="R186" s="184"/>
      <c r="S186" s="190"/>
      <c r="T186" s="184"/>
      <c r="U186" s="184"/>
      <c r="V186" s="190"/>
      <c r="W186" s="184"/>
      <c r="X186" s="184"/>
      <c r="Y186" s="190"/>
      <c r="Z186" s="184"/>
      <c r="AA186" s="184"/>
      <c r="AB186" s="190"/>
      <c r="AC186" s="184"/>
      <c r="AD186" s="184"/>
      <c r="AE186" s="190"/>
      <c r="AF186" s="184"/>
      <c r="AG186" s="184"/>
      <c r="AH186" s="190"/>
      <c r="AI186" s="184"/>
      <c r="AJ186" s="184"/>
      <c r="AK186" s="190"/>
      <c r="AL186" s="190"/>
      <c r="AM186" s="190"/>
      <c r="AN186" s="184"/>
      <c r="AO186" s="184"/>
      <c r="AP186" s="190"/>
      <c r="AQ186" s="190"/>
      <c r="AR186" s="190"/>
      <c r="AS186" s="184"/>
      <c r="AT186" s="184"/>
      <c r="AU186" s="190"/>
      <c r="AV186" s="300"/>
    </row>
    <row r="187" spans="1:48" s="116" customFormat="1" ht="22.2" customHeight="1">
      <c r="A187" s="298" t="s">
        <v>331</v>
      </c>
      <c r="B187" s="299" t="s">
        <v>464</v>
      </c>
      <c r="C187" s="299" t="s">
        <v>476</v>
      </c>
      <c r="D187" s="192" t="s">
        <v>41</v>
      </c>
      <c r="E187" s="186">
        <f t="shared" si="208"/>
        <v>3623.9480000000003</v>
      </c>
      <c r="F187" s="186">
        <f t="shared" si="209"/>
        <v>0</v>
      </c>
      <c r="G187" s="186">
        <f t="shared" si="65"/>
        <v>0</v>
      </c>
      <c r="H187" s="186">
        <f>SUM(H188:H190)</f>
        <v>0</v>
      </c>
      <c r="I187" s="186">
        <f t="shared" ref="I187" si="211">SUM(I188:I190)</f>
        <v>0</v>
      </c>
      <c r="J187" s="186">
        <f t="shared" ref="J187" si="212">SUM(J188:J190)</f>
        <v>0</v>
      </c>
      <c r="K187" s="186">
        <f t="shared" ref="K187" si="213">SUM(K188:K190)</f>
        <v>0</v>
      </c>
      <c r="L187" s="186">
        <f t="shared" ref="L187" si="214">SUM(L188:L190)</f>
        <v>0</v>
      </c>
      <c r="M187" s="186">
        <f t="shared" ref="M187" si="215">SUM(M188:M190)</f>
        <v>0</v>
      </c>
      <c r="N187" s="186">
        <f t="shared" ref="N187" si="216">SUM(N188:N190)</f>
        <v>0</v>
      </c>
      <c r="O187" s="186">
        <f t="shared" ref="O187" si="217">SUM(O188:O190)</f>
        <v>0</v>
      </c>
      <c r="P187" s="186">
        <f t="shared" ref="P187" si="218">SUM(P188:P190)</f>
        <v>0</v>
      </c>
      <c r="Q187" s="186">
        <f t="shared" ref="Q187" si="219">SUM(Q188:Q190)</f>
        <v>0</v>
      </c>
      <c r="R187" s="186">
        <f t="shared" ref="R187" si="220">SUM(R188:R190)</f>
        <v>0</v>
      </c>
      <c r="S187" s="186">
        <f t="shared" ref="S187" si="221">SUM(S188:S190)</f>
        <v>0</v>
      </c>
      <c r="T187" s="186">
        <f t="shared" ref="T187" si="222">SUM(T188:T190)</f>
        <v>0</v>
      </c>
      <c r="U187" s="186">
        <f t="shared" ref="U187" si="223">SUM(U188:U190)</f>
        <v>0</v>
      </c>
      <c r="V187" s="186">
        <f t="shared" ref="V187" si="224">SUM(V188:V190)</f>
        <v>0</v>
      </c>
      <c r="W187" s="186">
        <f t="shared" ref="W187" si="225">SUM(W188:W190)</f>
        <v>0</v>
      </c>
      <c r="X187" s="186">
        <f t="shared" ref="X187" si="226">SUM(X188:X190)</f>
        <v>0</v>
      </c>
      <c r="Y187" s="186">
        <f t="shared" ref="Y187" si="227">SUM(Y188:Y190)</f>
        <v>0</v>
      </c>
      <c r="Z187" s="186">
        <f t="shared" ref="Z187" si="228">SUM(Z188:Z190)</f>
        <v>0</v>
      </c>
      <c r="AA187" s="186">
        <f t="shared" ref="AA187" si="229">SUM(AA188:AA190)</f>
        <v>0</v>
      </c>
      <c r="AB187" s="186">
        <f t="shared" ref="AB187" si="230">SUM(AB188:AB190)</f>
        <v>0</v>
      </c>
      <c r="AC187" s="186">
        <f t="shared" ref="AC187" si="231">SUM(AC188:AC190)</f>
        <v>0</v>
      </c>
      <c r="AD187" s="186">
        <f t="shared" ref="AD187" si="232">SUM(AD188:AD190)</f>
        <v>0</v>
      </c>
      <c r="AE187" s="186">
        <f t="shared" ref="AE187" si="233">SUM(AE188:AE190)</f>
        <v>0</v>
      </c>
      <c r="AF187" s="186">
        <f t="shared" ref="AF187" si="234">SUM(AF188:AF190)</f>
        <v>0</v>
      </c>
      <c r="AG187" s="186">
        <f t="shared" ref="AG187" si="235">SUM(AG188:AG190)</f>
        <v>0</v>
      </c>
      <c r="AH187" s="186">
        <f t="shared" ref="AH187" si="236">SUM(AH188:AH190)</f>
        <v>0</v>
      </c>
      <c r="AI187" s="186">
        <f t="shared" ref="AI187" si="237">SUM(AI188:AI190)</f>
        <v>3623.9480000000003</v>
      </c>
      <c r="AJ187" s="186">
        <f t="shared" ref="AJ187" si="238">SUM(AJ188:AJ190)</f>
        <v>0</v>
      </c>
      <c r="AK187" s="186">
        <f t="shared" ref="AK187" si="239">SUM(AK188:AK190)</f>
        <v>0</v>
      </c>
      <c r="AL187" s="186">
        <f t="shared" ref="AL187" si="240">SUM(AL188:AL190)</f>
        <v>0</v>
      </c>
      <c r="AM187" s="186">
        <f t="shared" ref="AM187" si="241">SUM(AM188:AM190)</f>
        <v>0</v>
      </c>
      <c r="AN187" s="186">
        <f t="shared" ref="AN187" si="242">SUM(AN188:AN190)</f>
        <v>0</v>
      </c>
      <c r="AO187" s="186">
        <f t="shared" ref="AO187" si="243">SUM(AO188:AO190)</f>
        <v>0</v>
      </c>
      <c r="AP187" s="186">
        <f t="shared" ref="AP187" si="244">SUM(AP188:AP190)</f>
        <v>0</v>
      </c>
      <c r="AQ187" s="186">
        <f t="shared" ref="AQ187" si="245">SUM(AQ188:AQ190)</f>
        <v>0</v>
      </c>
      <c r="AR187" s="186">
        <f t="shared" ref="AR187" si="246">SUM(AR188:AR190)</f>
        <v>0</v>
      </c>
      <c r="AS187" s="186">
        <f t="shared" ref="AS187" si="247">SUM(AS188:AS190)</f>
        <v>0</v>
      </c>
      <c r="AT187" s="186">
        <f t="shared" ref="AT187" si="248">SUM(AT188:AT190)</f>
        <v>0</v>
      </c>
      <c r="AU187" s="186">
        <f t="shared" ref="AU187" si="249">SUM(AU188:AU190)</f>
        <v>0</v>
      </c>
      <c r="AV187" s="300"/>
    </row>
    <row r="188" spans="1:48">
      <c r="A188" s="298"/>
      <c r="B188" s="299"/>
      <c r="C188" s="299"/>
      <c r="D188" s="188" t="s">
        <v>37</v>
      </c>
      <c r="E188" s="186">
        <f t="shared" si="208"/>
        <v>0</v>
      </c>
      <c r="F188" s="186">
        <f t="shared" si="209"/>
        <v>0</v>
      </c>
      <c r="G188" s="186" t="e">
        <f t="shared" si="65"/>
        <v>#DIV/0!</v>
      </c>
      <c r="H188" s="184"/>
      <c r="I188" s="184"/>
      <c r="J188" s="190"/>
      <c r="K188" s="184"/>
      <c r="L188" s="184"/>
      <c r="M188" s="190"/>
      <c r="N188" s="184"/>
      <c r="O188" s="184"/>
      <c r="P188" s="190"/>
      <c r="Q188" s="184"/>
      <c r="R188" s="184"/>
      <c r="S188" s="190"/>
      <c r="T188" s="184"/>
      <c r="U188" s="184"/>
      <c r="V188" s="190"/>
      <c r="W188" s="184"/>
      <c r="X188" s="184"/>
      <c r="Y188" s="190"/>
      <c r="Z188" s="184"/>
      <c r="AA188" s="184"/>
      <c r="AB188" s="190"/>
      <c r="AC188" s="184"/>
      <c r="AD188" s="184"/>
      <c r="AE188" s="190"/>
      <c r="AF188" s="184"/>
      <c r="AG188" s="184"/>
      <c r="AH188" s="190"/>
      <c r="AI188" s="184"/>
      <c r="AJ188" s="184"/>
      <c r="AK188" s="190"/>
      <c r="AL188" s="184"/>
      <c r="AM188" s="184"/>
      <c r="AN188" s="184"/>
      <c r="AO188" s="184"/>
      <c r="AP188" s="190"/>
      <c r="AQ188" s="190"/>
      <c r="AR188" s="190"/>
      <c r="AS188" s="184"/>
      <c r="AT188" s="184"/>
      <c r="AU188" s="190"/>
      <c r="AV188" s="300"/>
    </row>
    <row r="189" spans="1:48" ht="31.2" customHeight="1">
      <c r="A189" s="298"/>
      <c r="B189" s="299"/>
      <c r="C189" s="299"/>
      <c r="D189" s="188" t="s">
        <v>2</v>
      </c>
      <c r="E189" s="186">
        <f t="shared" si="208"/>
        <v>2899.1480000000001</v>
      </c>
      <c r="F189" s="186">
        <f t="shared" si="209"/>
        <v>0</v>
      </c>
      <c r="G189" s="186">
        <f t="shared" si="65"/>
        <v>0</v>
      </c>
      <c r="H189" s="184"/>
      <c r="I189" s="184"/>
      <c r="J189" s="190"/>
      <c r="K189" s="184"/>
      <c r="L189" s="184"/>
      <c r="M189" s="190"/>
      <c r="N189" s="184"/>
      <c r="O189" s="184"/>
      <c r="P189" s="190"/>
      <c r="Q189" s="184"/>
      <c r="R189" s="184"/>
      <c r="S189" s="190"/>
      <c r="T189" s="184"/>
      <c r="U189" s="184"/>
      <c r="V189" s="190"/>
      <c r="W189" s="184"/>
      <c r="X189" s="184"/>
      <c r="Y189" s="190"/>
      <c r="Z189" s="184"/>
      <c r="AA189" s="184"/>
      <c r="AB189" s="190"/>
      <c r="AC189" s="170"/>
      <c r="AD189" s="184"/>
      <c r="AE189" s="190"/>
      <c r="AF189" s="170"/>
      <c r="AG189" s="184"/>
      <c r="AH189" s="190"/>
      <c r="AI189" s="170">
        <v>2899.1480000000001</v>
      </c>
      <c r="AJ189" s="184"/>
      <c r="AK189" s="190"/>
      <c r="AL189" s="190"/>
      <c r="AM189" s="190"/>
      <c r="AN189" s="184"/>
      <c r="AO189" s="184"/>
      <c r="AP189" s="190"/>
      <c r="AQ189" s="190"/>
      <c r="AR189" s="190"/>
      <c r="AS189" s="184"/>
      <c r="AT189" s="184"/>
      <c r="AU189" s="190"/>
      <c r="AV189" s="300"/>
    </row>
    <row r="190" spans="1:48" ht="21.75" customHeight="1">
      <c r="A190" s="298"/>
      <c r="B190" s="299"/>
      <c r="C190" s="299"/>
      <c r="D190" s="188" t="s">
        <v>43</v>
      </c>
      <c r="E190" s="186">
        <f t="shared" si="208"/>
        <v>724.8</v>
      </c>
      <c r="F190" s="186">
        <f t="shared" si="209"/>
        <v>0</v>
      </c>
      <c r="G190" s="186">
        <f t="shared" si="65"/>
        <v>0</v>
      </c>
      <c r="H190" s="184"/>
      <c r="I190" s="184"/>
      <c r="J190" s="190"/>
      <c r="K190" s="184"/>
      <c r="L190" s="184"/>
      <c r="M190" s="190"/>
      <c r="N190" s="184"/>
      <c r="O190" s="184"/>
      <c r="P190" s="190"/>
      <c r="Q190" s="184"/>
      <c r="R190" s="184"/>
      <c r="S190" s="190"/>
      <c r="T190" s="184"/>
      <c r="U190" s="184"/>
      <c r="V190" s="190"/>
      <c r="W190" s="184"/>
      <c r="X190" s="184"/>
      <c r="Y190" s="190"/>
      <c r="Z190" s="184"/>
      <c r="AA190" s="184"/>
      <c r="AB190" s="190"/>
      <c r="AC190" s="170"/>
      <c r="AD190" s="184"/>
      <c r="AE190" s="190"/>
      <c r="AF190" s="170"/>
      <c r="AG190" s="184"/>
      <c r="AH190" s="190"/>
      <c r="AI190" s="170">
        <v>724.8</v>
      </c>
      <c r="AJ190" s="184"/>
      <c r="AK190" s="190"/>
      <c r="AL190" s="190"/>
      <c r="AM190" s="190"/>
      <c r="AN190" s="184"/>
      <c r="AO190" s="184"/>
      <c r="AP190" s="190"/>
      <c r="AQ190" s="190"/>
      <c r="AR190" s="190"/>
      <c r="AS190" s="184"/>
      <c r="AT190" s="184"/>
      <c r="AU190" s="190"/>
      <c r="AV190" s="300"/>
    </row>
    <row r="191" spans="1:48" ht="30" customHeight="1">
      <c r="A191" s="298"/>
      <c r="B191" s="299"/>
      <c r="C191" s="299"/>
      <c r="D191" s="189" t="s">
        <v>273</v>
      </c>
      <c r="E191" s="186">
        <f t="shared" si="208"/>
        <v>0</v>
      </c>
      <c r="F191" s="186">
        <f t="shared" si="209"/>
        <v>0</v>
      </c>
      <c r="G191" s="186" t="e">
        <f t="shared" si="65"/>
        <v>#DIV/0!</v>
      </c>
      <c r="H191" s="184"/>
      <c r="I191" s="184"/>
      <c r="J191" s="190"/>
      <c r="K191" s="184"/>
      <c r="L191" s="184"/>
      <c r="M191" s="190"/>
      <c r="N191" s="184"/>
      <c r="O191" s="184"/>
      <c r="P191" s="190"/>
      <c r="Q191" s="184"/>
      <c r="R191" s="184"/>
      <c r="S191" s="190"/>
      <c r="T191" s="184"/>
      <c r="U191" s="184"/>
      <c r="V191" s="190"/>
      <c r="W191" s="184"/>
      <c r="X191" s="184"/>
      <c r="Y191" s="190"/>
      <c r="Z191" s="184"/>
      <c r="AA191" s="184"/>
      <c r="AB191" s="190"/>
      <c r="AC191" s="184"/>
      <c r="AD191" s="184"/>
      <c r="AE191" s="190"/>
      <c r="AF191" s="184"/>
      <c r="AG191" s="184"/>
      <c r="AH191" s="190"/>
      <c r="AI191" s="184"/>
      <c r="AJ191" s="184"/>
      <c r="AK191" s="190"/>
      <c r="AL191" s="190"/>
      <c r="AM191" s="190"/>
      <c r="AN191" s="184"/>
      <c r="AO191" s="184"/>
      <c r="AP191" s="190"/>
      <c r="AQ191" s="190"/>
      <c r="AR191" s="190"/>
      <c r="AS191" s="184"/>
      <c r="AT191" s="184"/>
      <c r="AU191" s="190"/>
      <c r="AV191" s="300"/>
    </row>
    <row r="192" spans="1:48" s="116" customFormat="1" ht="22.2" customHeight="1">
      <c r="A192" s="298" t="s">
        <v>332</v>
      </c>
      <c r="B192" s="299" t="s">
        <v>465</v>
      </c>
      <c r="C192" s="299" t="s">
        <v>476</v>
      </c>
      <c r="D192" s="192" t="s">
        <v>41</v>
      </c>
      <c r="E192" s="186">
        <f t="shared" si="208"/>
        <v>2704.5</v>
      </c>
      <c r="F192" s="186">
        <f t="shared" si="209"/>
        <v>0</v>
      </c>
      <c r="G192" s="186">
        <f t="shared" si="65"/>
        <v>0</v>
      </c>
      <c r="H192" s="186">
        <f>SUM(H193:H195)</f>
        <v>0</v>
      </c>
      <c r="I192" s="186">
        <f t="shared" ref="I192" si="250">SUM(I193:I195)</f>
        <v>0</v>
      </c>
      <c r="J192" s="186">
        <f t="shared" ref="J192" si="251">SUM(J193:J195)</f>
        <v>0</v>
      </c>
      <c r="K192" s="186">
        <f t="shared" ref="K192" si="252">SUM(K193:K195)</f>
        <v>0</v>
      </c>
      <c r="L192" s="186">
        <f t="shared" ref="L192" si="253">SUM(L193:L195)</f>
        <v>0</v>
      </c>
      <c r="M192" s="186">
        <f t="shared" ref="M192" si="254">SUM(M193:M195)</f>
        <v>0</v>
      </c>
      <c r="N192" s="186">
        <f t="shared" ref="N192" si="255">SUM(N193:N195)</f>
        <v>0</v>
      </c>
      <c r="O192" s="186">
        <f t="shared" ref="O192" si="256">SUM(O193:O195)</f>
        <v>0</v>
      </c>
      <c r="P192" s="186">
        <f t="shared" ref="P192" si="257">SUM(P193:P195)</f>
        <v>0</v>
      </c>
      <c r="Q192" s="186">
        <f t="shared" ref="Q192" si="258">SUM(Q193:Q195)</f>
        <v>0</v>
      </c>
      <c r="R192" s="186">
        <f t="shared" ref="R192" si="259">SUM(R193:R195)</f>
        <v>0</v>
      </c>
      <c r="S192" s="186">
        <f t="shared" ref="S192" si="260">SUM(S193:S195)</f>
        <v>0</v>
      </c>
      <c r="T192" s="186">
        <f t="shared" ref="T192" si="261">SUM(T193:T195)</f>
        <v>0</v>
      </c>
      <c r="U192" s="186">
        <f t="shared" ref="U192" si="262">SUM(U193:U195)</f>
        <v>0</v>
      </c>
      <c r="V192" s="186">
        <f t="shared" ref="V192" si="263">SUM(V193:V195)</f>
        <v>0</v>
      </c>
      <c r="W192" s="186">
        <f t="shared" ref="W192" si="264">SUM(W193:W195)</f>
        <v>0</v>
      </c>
      <c r="X192" s="186">
        <f t="shared" ref="X192" si="265">SUM(X193:X195)</f>
        <v>0</v>
      </c>
      <c r="Y192" s="186">
        <f t="shared" ref="Y192" si="266">SUM(Y193:Y195)</f>
        <v>0</v>
      </c>
      <c r="Z192" s="186">
        <f t="shared" ref="Z192" si="267">SUM(Z193:Z195)</f>
        <v>0</v>
      </c>
      <c r="AA192" s="186">
        <f t="shared" ref="AA192" si="268">SUM(AA193:AA195)</f>
        <v>0</v>
      </c>
      <c r="AB192" s="186">
        <f t="shared" ref="AB192" si="269">SUM(AB193:AB195)</f>
        <v>0</v>
      </c>
      <c r="AC192" s="186">
        <f t="shared" ref="AC192" si="270">SUM(AC193:AC195)</f>
        <v>0</v>
      </c>
      <c r="AD192" s="186">
        <f t="shared" ref="AD192" si="271">SUM(AD193:AD195)</f>
        <v>0</v>
      </c>
      <c r="AE192" s="186">
        <f t="shared" ref="AE192" si="272">SUM(AE193:AE195)</f>
        <v>0</v>
      </c>
      <c r="AF192" s="186">
        <f t="shared" ref="AF192" si="273">SUM(AF193:AF195)</f>
        <v>0</v>
      </c>
      <c r="AG192" s="186">
        <f t="shared" ref="AG192" si="274">SUM(AG193:AG195)</f>
        <v>0</v>
      </c>
      <c r="AH192" s="186">
        <f t="shared" ref="AH192" si="275">SUM(AH193:AH195)</f>
        <v>0</v>
      </c>
      <c r="AI192" s="186">
        <f t="shared" ref="AI192" si="276">SUM(AI193:AI195)</f>
        <v>2704.5</v>
      </c>
      <c r="AJ192" s="186">
        <f t="shared" ref="AJ192" si="277">SUM(AJ193:AJ195)</f>
        <v>0</v>
      </c>
      <c r="AK192" s="186">
        <f t="shared" ref="AK192" si="278">SUM(AK193:AK195)</f>
        <v>0</v>
      </c>
      <c r="AL192" s="186">
        <f t="shared" ref="AL192" si="279">SUM(AL193:AL195)</f>
        <v>0</v>
      </c>
      <c r="AM192" s="186">
        <f t="shared" ref="AM192" si="280">SUM(AM193:AM195)</f>
        <v>0</v>
      </c>
      <c r="AN192" s="186">
        <f t="shared" ref="AN192" si="281">SUM(AN193:AN195)</f>
        <v>0</v>
      </c>
      <c r="AO192" s="186">
        <f t="shared" ref="AO192" si="282">SUM(AO193:AO195)</f>
        <v>0</v>
      </c>
      <c r="AP192" s="186">
        <f t="shared" ref="AP192" si="283">SUM(AP193:AP195)</f>
        <v>0</v>
      </c>
      <c r="AQ192" s="186">
        <f t="shared" ref="AQ192" si="284">SUM(AQ193:AQ195)</f>
        <v>0</v>
      </c>
      <c r="AR192" s="186">
        <f t="shared" ref="AR192" si="285">SUM(AR193:AR195)</f>
        <v>0</v>
      </c>
      <c r="AS192" s="186">
        <f t="shared" ref="AS192" si="286">SUM(AS193:AS195)</f>
        <v>0</v>
      </c>
      <c r="AT192" s="186">
        <f t="shared" ref="AT192" si="287">SUM(AT193:AT195)</f>
        <v>0</v>
      </c>
      <c r="AU192" s="186">
        <f t="shared" ref="AU192" si="288">SUM(AU193:AU195)</f>
        <v>0</v>
      </c>
      <c r="AV192" s="300"/>
    </row>
    <row r="193" spans="1:48">
      <c r="A193" s="298"/>
      <c r="B193" s="299"/>
      <c r="C193" s="299"/>
      <c r="D193" s="188" t="s">
        <v>37</v>
      </c>
      <c r="E193" s="186">
        <f t="shared" si="208"/>
        <v>0</v>
      </c>
      <c r="F193" s="186">
        <f t="shared" si="209"/>
        <v>0</v>
      </c>
      <c r="G193" s="186" t="e">
        <f t="shared" si="65"/>
        <v>#DIV/0!</v>
      </c>
      <c r="H193" s="184"/>
      <c r="I193" s="184"/>
      <c r="J193" s="190"/>
      <c r="K193" s="184"/>
      <c r="L193" s="184"/>
      <c r="M193" s="190"/>
      <c r="N193" s="184"/>
      <c r="O193" s="184"/>
      <c r="P193" s="190"/>
      <c r="Q193" s="184"/>
      <c r="R193" s="184"/>
      <c r="S193" s="190"/>
      <c r="T193" s="184"/>
      <c r="U193" s="184"/>
      <c r="V193" s="190"/>
      <c r="W193" s="184"/>
      <c r="X193" s="184"/>
      <c r="Y193" s="190"/>
      <c r="Z193" s="184"/>
      <c r="AA193" s="184"/>
      <c r="AB193" s="190"/>
      <c r="AC193" s="184"/>
      <c r="AD193" s="184"/>
      <c r="AE193" s="190"/>
      <c r="AF193" s="184"/>
      <c r="AG193" s="184"/>
      <c r="AH193" s="190"/>
      <c r="AI193" s="184"/>
      <c r="AJ193" s="184"/>
      <c r="AK193" s="190"/>
      <c r="AL193" s="184"/>
      <c r="AM193" s="184"/>
      <c r="AN193" s="184"/>
      <c r="AO193" s="184"/>
      <c r="AP193" s="190"/>
      <c r="AQ193" s="190"/>
      <c r="AR193" s="190"/>
      <c r="AS193" s="184"/>
      <c r="AT193" s="184"/>
      <c r="AU193" s="190"/>
      <c r="AV193" s="300"/>
    </row>
    <row r="194" spans="1:48" ht="31.2" customHeight="1">
      <c r="A194" s="298"/>
      <c r="B194" s="299"/>
      <c r="C194" s="299"/>
      <c r="D194" s="188" t="s">
        <v>2</v>
      </c>
      <c r="E194" s="186">
        <f t="shared" si="208"/>
        <v>2163.6</v>
      </c>
      <c r="F194" s="186">
        <f t="shared" si="209"/>
        <v>0</v>
      </c>
      <c r="G194" s="186">
        <f t="shared" si="65"/>
        <v>0</v>
      </c>
      <c r="H194" s="184"/>
      <c r="I194" s="184"/>
      <c r="J194" s="190"/>
      <c r="K194" s="184"/>
      <c r="L194" s="184"/>
      <c r="M194" s="190"/>
      <c r="N194" s="184"/>
      <c r="O194" s="184"/>
      <c r="P194" s="190"/>
      <c r="Q194" s="184"/>
      <c r="R194" s="184"/>
      <c r="S194" s="190"/>
      <c r="T194" s="184"/>
      <c r="U194" s="184"/>
      <c r="V194" s="190"/>
      <c r="W194" s="184"/>
      <c r="X194" s="184"/>
      <c r="Y194" s="190"/>
      <c r="Z194" s="184"/>
      <c r="AA194" s="184"/>
      <c r="AB194" s="190"/>
      <c r="AC194" s="170"/>
      <c r="AD194" s="184"/>
      <c r="AE194" s="190"/>
      <c r="AF194" s="170"/>
      <c r="AG194" s="184"/>
      <c r="AH194" s="190"/>
      <c r="AI194" s="170">
        <v>2163.6</v>
      </c>
      <c r="AJ194" s="184"/>
      <c r="AK194" s="190"/>
      <c r="AL194" s="190"/>
      <c r="AM194" s="190"/>
      <c r="AN194" s="184"/>
      <c r="AO194" s="184"/>
      <c r="AP194" s="190"/>
      <c r="AQ194" s="190"/>
      <c r="AR194" s="190"/>
      <c r="AS194" s="184"/>
      <c r="AT194" s="184"/>
      <c r="AU194" s="190"/>
      <c r="AV194" s="300"/>
    </row>
    <row r="195" spans="1:48" ht="21.75" customHeight="1">
      <c r="A195" s="298"/>
      <c r="B195" s="299"/>
      <c r="C195" s="299"/>
      <c r="D195" s="188" t="s">
        <v>43</v>
      </c>
      <c r="E195" s="186">
        <f t="shared" si="208"/>
        <v>540.9</v>
      </c>
      <c r="F195" s="186">
        <f t="shared" si="209"/>
        <v>0</v>
      </c>
      <c r="G195" s="186">
        <f t="shared" ref="G195:G293" si="289">F195/E195*100</f>
        <v>0</v>
      </c>
      <c r="H195" s="184"/>
      <c r="I195" s="184"/>
      <c r="J195" s="190"/>
      <c r="K195" s="184"/>
      <c r="L195" s="184"/>
      <c r="M195" s="190"/>
      <c r="N195" s="184"/>
      <c r="O195" s="184"/>
      <c r="P195" s="190"/>
      <c r="Q195" s="184"/>
      <c r="R195" s="184"/>
      <c r="S195" s="190"/>
      <c r="T195" s="184"/>
      <c r="U195" s="184"/>
      <c r="V195" s="190"/>
      <c r="W195" s="184"/>
      <c r="X195" s="184"/>
      <c r="Y195" s="190"/>
      <c r="Z195" s="184"/>
      <c r="AA195" s="184"/>
      <c r="AB195" s="190"/>
      <c r="AC195" s="170"/>
      <c r="AD195" s="184"/>
      <c r="AE195" s="190"/>
      <c r="AF195" s="170"/>
      <c r="AG195" s="184"/>
      <c r="AH195" s="190"/>
      <c r="AI195" s="170">
        <v>540.9</v>
      </c>
      <c r="AJ195" s="184"/>
      <c r="AK195" s="190"/>
      <c r="AL195" s="190"/>
      <c r="AM195" s="190"/>
      <c r="AN195" s="184"/>
      <c r="AO195" s="184"/>
      <c r="AP195" s="190"/>
      <c r="AQ195" s="190"/>
      <c r="AR195" s="190"/>
      <c r="AS195" s="184"/>
      <c r="AT195" s="184"/>
      <c r="AU195" s="190"/>
      <c r="AV195" s="300"/>
    </row>
    <row r="196" spans="1:48" ht="30" customHeight="1">
      <c r="A196" s="298"/>
      <c r="B196" s="299"/>
      <c r="C196" s="299"/>
      <c r="D196" s="189" t="s">
        <v>273</v>
      </c>
      <c r="E196" s="186">
        <f t="shared" si="208"/>
        <v>0</v>
      </c>
      <c r="F196" s="186">
        <f t="shared" si="209"/>
        <v>0</v>
      </c>
      <c r="G196" s="186" t="e">
        <f t="shared" si="289"/>
        <v>#DIV/0!</v>
      </c>
      <c r="H196" s="184"/>
      <c r="I196" s="184"/>
      <c r="J196" s="190"/>
      <c r="K196" s="184"/>
      <c r="L196" s="184"/>
      <c r="M196" s="190"/>
      <c r="N196" s="184"/>
      <c r="O196" s="184"/>
      <c r="P196" s="190"/>
      <c r="Q196" s="184"/>
      <c r="R196" s="184"/>
      <c r="S196" s="190"/>
      <c r="T196" s="184"/>
      <c r="U196" s="184"/>
      <c r="V196" s="190"/>
      <c r="W196" s="184"/>
      <c r="X196" s="184"/>
      <c r="Y196" s="190"/>
      <c r="Z196" s="184"/>
      <c r="AA196" s="184"/>
      <c r="AB196" s="190"/>
      <c r="AC196" s="184"/>
      <c r="AD196" s="184"/>
      <c r="AE196" s="190"/>
      <c r="AF196" s="184"/>
      <c r="AG196" s="184"/>
      <c r="AH196" s="190"/>
      <c r="AI196" s="184"/>
      <c r="AJ196" s="184"/>
      <c r="AK196" s="190"/>
      <c r="AL196" s="190"/>
      <c r="AM196" s="190"/>
      <c r="AN196" s="184"/>
      <c r="AO196" s="184"/>
      <c r="AP196" s="190"/>
      <c r="AQ196" s="190"/>
      <c r="AR196" s="190"/>
      <c r="AS196" s="184"/>
      <c r="AT196" s="184"/>
      <c r="AU196" s="190"/>
      <c r="AV196" s="300"/>
    </row>
    <row r="197" spans="1:48" s="116" customFormat="1" ht="22.2" customHeight="1">
      <c r="A197" s="298" t="s">
        <v>333</v>
      </c>
      <c r="B197" s="299" t="s">
        <v>466</v>
      </c>
      <c r="C197" s="299" t="s">
        <v>476</v>
      </c>
      <c r="D197" s="192" t="s">
        <v>41</v>
      </c>
      <c r="E197" s="186">
        <f t="shared" si="208"/>
        <v>4021.28</v>
      </c>
      <c r="F197" s="186">
        <f t="shared" si="209"/>
        <v>0</v>
      </c>
      <c r="G197" s="186">
        <f t="shared" si="289"/>
        <v>0</v>
      </c>
      <c r="H197" s="186">
        <f>SUM(H198:H200)</f>
        <v>0</v>
      </c>
      <c r="I197" s="186">
        <f t="shared" ref="I197" si="290">SUM(I198:I200)</f>
        <v>0</v>
      </c>
      <c r="J197" s="186">
        <f t="shared" ref="J197" si="291">SUM(J198:J200)</f>
        <v>0</v>
      </c>
      <c r="K197" s="186">
        <f t="shared" ref="K197" si="292">SUM(K198:K200)</f>
        <v>0</v>
      </c>
      <c r="L197" s="186">
        <f t="shared" ref="L197" si="293">SUM(L198:L200)</f>
        <v>0</v>
      </c>
      <c r="M197" s="186">
        <f t="shared" ref="M197" si="294">SUM(M198:M200)</f>
        <v>0</v>
      </c>
      <c r="N197" s="186">
        <f t="shared" ref="N197" si="295">SUM(N198:N200)</f>
        <v>0</v>
      </c>
      <c r="O197" s="186">
        <f t="shared" ref="O197" si="296">SUM(O198:O200)</f>
        <v>0</v>
      </c>
      <c r="P197" s="186">
        <f t="shared" ref="P197" si="297">SUM(P198:P200)</f>
        <v>0</v>
      </c>
      <c r="Q197" s="186">
        <f t="shared" ref="Q197" si="298">SUM(Q198:Q200)</f>
        <v>0</v>
      </c>
      <c r="R197" s="186">
        <f t="shared" ref="R197" si="299">SUM(R198:R200)</f>
        <v>0</v>
      </c>
      <c r="S197" s="186">
        <f t="shared" ref="S197" si="300">SUM(S198:S200)</f>
        <v>0</v>
      </c>
      <c r="T197" s="186">
        <f t="shared" ref="T197" si="301">SUM(T198:T200)</f>
        <v>0</v>
      </c>
      <c r="U197" s="186">
        <f t="shared" ref="U197" si="302">SUM(U198:U200)</f>
        <v>0</v>
      </c>
      <c r="V197" s="186">
        <f t="shared" ref="V197" si="303">SUM(V198:V200)</f>
        <v>0</v>
      </c>
      <c r="W197" s="186">
        <f t="shared" ref="W197" si="304">SUM(W198:W200)</f>
        <v>0</v>
      </c>
      <c r="X197" s="186">
        <f t="shared" ref="X197" si="305">SUM(X198:X200)</f>
        <v>0</v>
      </c>
      <c r="Y197" s="186">
        <f t="shared" ref="Y197" si="306">SUM(Y198:Y200)</f>
        <v>0</v>
      </c>
      <c r="Z197" s="186">
        <f t="shared" ref="Z197" si="307">SUM(Z198:Z200)</f>
        <v>0</v>
      </c>
      <c r="AA197" s="186">
        <f t="shared" ref="AA197" si="308">SUM(AA198:AA200)</f>
        <v>0</v>
      </c>
      <c r="AB197" s="186">
        <f t="shared" ref="AB197" si="309">SUM(AB198:AB200)</f>
        <v>0</v>
      </c>
      <c r="AC197" s="186">
        <f t="shared" ref="AC197" si="310">SUM(AC198:AC200)</f>
        <v>0</v>
      </c>
      <c r="AD197" s="186">
        <f t="shared" ref="AD197" si="311">SUM(AD198:AD200)</f>
        <v>0</v>
      </c>
      <c r="AE197" s="186">
        <f t="shared" ref="AE197" si="312">SUM(AE198:AE200)</f>
        <v>0</v>
      </c>
      <c r="AF197" s="186">
        <f t="shared" ref="AF197" si="313">SUM(AF198:AF200)</f>
        <v>0</v>
      </c>
      <c r="AG197" s="186">
        <f t="shared" ref="AG197" si="314">SUM(AG198:AG200)</f>
        <v>0</v>
      </c>
      <c r="AH197" s="186">
        <f t="shared" ref="AH197" si="315">SUM(AH198:AH200)</f>
        <v>0</v>
      </c>
      <c r="AI197" s="186">
        <f t="shared" ref="AI197" si="316">SUM(AI198:AI200)</f>
        <v>4021.28</v>
      </c>
      <c r="AJ197" s="186">
        <f t="shared" ref="AJ197" si="317">SUM(AJ198:AJ200)</f>
        <v>0</v>
      </c>
      <c r="AK197" s="186">
        <f t="shared" ref="AK197" si="318">SUM(AK198:AK200)</f>
        <v>0</v>
      </c>
      <c r="AL197" s="186">
        <f t="shared" ref="AL197" si="319">SUM(AL198:AL200)</f>
        <v>0</v>
      </c>
      <c r="AM197" s="186">
        <f t="shared" ref="AM197" si="320">SUM(AM198:AM200)</f>
        <v>0</v>
      </c>
      <c r="AN197" s="186">
        <f t="shared" ref="AN197" si="321">SUM(AN198:AN200)</f>
        <v>0</v>
      </c>
      <c r="AO197" s="186">
        <f t="shared" ref="AO197" si="322">SUM(AO198:AO200)</f>
        <v>0</v>
      </c>
      <c r="AP197" s="186">
        <f t="shared" ref="AP197" si="323">SUM(AP198:AP200)</f>
        <v>0</v>
      </c>
      <c r="AQ197" s="186">
        <f t="shared" ref="AQ197" si="324">SUM(AQ198:AQ200)</f>
        <v>0</v>
      </c>
      <c r="AR197" s="186">
        <f t="shared" ref="AR197" si="325">SUM(AR198:AR200)</f>
        <v>0</v>
      </c>
      <c r="AS197" s="186">
        <f t="shared" ref="AS197" si="326">SUM(AS198:AS200)</f>
        <v>0</v>
      </c>
      <c r="AT197" s="186">
        <f t="shared" ref="AT197" si="327">SUM(AT198:AT200)</f>
        <v>0</v>
      </c>
      <c r="AU197" s="186">
        <f t="shared" ref="AU197" si="328">SUM(AU198:AU200)</f>
        <v>0</v>
      </c>
      <c r="AV197" s="300"/>
    </row>
    <row r="198" spans="1:48">
      <c r="A198" s="298"/>
      <c r="B198" s="299"/>
      <c r="C198" s="299"/>
      <c r="D198" s="188" t="s">
        <v>37</v>
      </c>
      <c r="E198" s="186">
        <f t="shared" si="208"/>
        <v>0</v>
      </c>
      <c r="F198" s="186">
        <f t="shared" si="209"/>
        <v>0</v>
      </c>
      <c r="G198" s="186" t="e">
        <f t="shared" si="289"/>
        <v>#DIV/0!</v>
      </c>
      <c r="H198" s="184"/>
      <c r="I198" s="184"/>
      <c r="J198" s="190"/>
      <c r="K198" s="184"/>
      <c r="L198" s="184"/>
      <c r="M198" s="190"/>
      <c r="N198" s="184"/>
      <c r="O198" s="184"/>
      <c r="P198" s="190"/>
      <c r="Q198" s="184"/>
      <c r="R198" s="184"/>
      <c r="S198" s="190"/>
      <c r="T198" s="184"/>
      <c r="U198" s="184"/>
      <c r="V198" s="190"/>
      <c r="W198" s="184"/>
      <c r="X198" s="184"/>
      <c r="Y198" s="190"/>
      <c r="Z198" s="184"/>
      <c r="AA198" s="184"/>
      <c r="AB198" s="190"/>
      <c r="AC198" s="184"/>
      <c r="AD198" s="184"/>
      <c r="AE198" s="190"/>
      <c r="AF198" s="184"/>
      <c r="AG198" s="184"/>
      <c r="AH198" s="190"/>
      <c r="AI198" s="184"/>
      <c r="AJ198" s="184"/>
      <c r="AK198" s="190"/>
      <c r="AL198" s="184"/>
      <c r="AM198" s="184"/>
      <c r="AN198" s="184"/>
      <c r="AO198" s="184"/>
      <c r="AP198" s="190"/>
      <c r="AQ198" s="190"/>
      <c r="AR198" s="190"/>
      <c r="AS198" s="184"/>
      <c r="AT198" s="184"/>
      <c r="AU198" s="190"/>
      <c r="AV198" s="300"/>
    </row>
    <row r="199" spans="1:48" ht="31.2" customHeight="1">
      <c r="A199" s="298"/>
      <c r="B199" s="299"/>
      <c r="C199" s="299"/>
      <c r="D199" s="188" t="s">
        <v>2</v>
      </c>
      <c r="E199" s="186">
        <f t="shared" si="208"/>
        <v>1939.596</v>
      </c>
      <c r="F199" s="186">
        <f t="shared" si="209"/>
        <v>0</v>
      </c>
      <c r="G199" s="186">
        <f t="shared" si="289"/>
        <v>0</v>
      </c>
      <c r="H199" s="184"/>
      <c r="I199" s="184"/>
      <c r="J199" s="190"/>
      <c r="K199" s="184"/>
      <c r="L199" s="184"/>
      <c r="M199" s="190"/>
      <c r="N199" s="184"/>
      <c r="O199" s="184"/>
      <c r="P199" s="190"/>
      <c r="Q199" s="184"/>
      <c r="R199" s="184"/>
      <c r="S199" s="190"/>
      <c r="T199" s="184"/>
      <c r="U199" s="184"/>
      <c r="V199" s="190"/>
      <c r="W199" s="184"/>
      <c r="X199" s="184"/>
      <c r="Y199" s="190"/>
      <c r="Z199" s="184"/>
      <c r="AA199" s="184"/>
      <c r="AB199" s="190"/>
      <c r="AC199" s="170"/>
      <c r="AD199" s="184"/>
      <c r="AE199" s="190"/>
      <c r="AF199" s="170"/>
      <c r="AG199" s="184"/>
      <c r="AH199" s="190"/>
      <c r="AI199" s="170">
        <v>1939.596</v>
      </c>
      <c r="AJ199" s="184"/>
      <c r="AK199" s="190"/>
      <c r="AL199" s="190"/>
      <c r="AM199" s="190"/>
      <c r="AN199" s="184"/>
      <c r="AO199" s="184"/>
      <c r="AP199" s="190"/>
      <c r="AQ199" s="190"/>
      <c r="AR199" s="190"/>
      <c r="AS199" s="184"/>
      <c r="AT199" s="184"/>
      <c r="AU199" s="190"/>
      <c r="AV199" s="300"/>
    </row>
    <row r="200" spans="1:48" ht="21.75" customHeight="1">
      <c r="A200" s="298"/>
      <c r="B200" s="299"/>
      <c r="C200" s="299"/>
      <c r="D200" s="188" t="s">
        <v>43</v>
      </c>
      <c r="E200" s="186">
        <f t="shared" si="208"/>
        <v>2081.6840000000002</v>
      </c>
      <c r="F200" s="186">
        <f t="shared" si="209"/>
        <v>0</v>
      </c>
      <c r="G200" s="186">
        <f t="shared" si="289"/>
        <v>0</v>
      </c>
      <c r="H200" s="184"/>
      <c r="I200" s="184"/>
      <c r="J200" s="190"/>
      <c r="K200" s="184"/>
      <c r="L200" s="184"/>
      <c r="M200" s="190"/>
      <c r="N200" s="184"/>
      <c r="O200" s="184"/>
      <c r="P200" s="190"/>
      <c r="Q200" s="184"/>
      <c r="R200" s="184"/>
      <c r="S200" s="190"/>
      <c r="T200" s="184"/>
      <c r="U200" s="184"/>
      <c r="V200" s="190"/>
      <c r="W200" s="184"/>
      <c r="X200" s="184"/>
      <c r="Y200" s="190"/>
      <c r="Z200" s="184"/>
      <c r="AA200" s="184"/>
      <c r="AB200" s="190"/>
      <c r="AC200" s="170"/>
      <c r="AD200" s="184"/>
      <c r="AE200" s="190"/>
      <c r="AF200" s="170"/>
      <c r="AG200" s="184"/>
      <c r="AH200" s="190"/>
      <c r="AI200" s="170">
        <f>1596.785+484.899</f>
        <v>2081.6840000000002</v>
      </c>
      <c r="AJ200" s="184"/>
      <c r="AK200" s="190"/>
      <c r="AL200" s="190"/>
      <c r="AM200" s="190"/>
      <c r="AN200" s="184"/>
      <c r="AO200" s="184"/>
      <c r="AP200" s="190"/>
      <c r="AQ200" s="190"/>
      <c r="AR200" s="190"/>
      <c r="AS200" s="184"/>
      <c r="AT200" s="184"/>
      <c r="AU200" s="190"/>
      <c r="AV200" s="300"/>
    </row>
    <row r="201" spans="1:48" ht="30" customHeight="1">
      <c r="A201" s="298"/>
      <c r="B201" s="299"/>
      <c r="C201" s="299"/>
      <c r="D201" s="189" t="s">
        <v>273</v>
      </c>
      <c r="E201" s="186">
        <f t="shared" si="208"/>
        <v>0</v>
      </c>
      <c r="F201" s="186">
        <f t="shared" si="209"/>
        <v>0</v>
      </c>
      <c r="G201" s="186" t="e">
        <f t="shared" si="289"/>
        <v>#DIV/0!</v>
      </c>
      <c r="H201" s="184"/>
      <c r="I201" s="184"/>
      <c r="J201" s="190"/>
      <c r="K201" s="184"/>
      <c r="L201" s="184"/>
      <c r="M201" s="190"/>
      <c r="N201" s="184"/>
      <c r="O201" s="184"/>
      <c r="P201" s="190"/>
      <c r="Q201" s="184"/>
      <c r="R201" s="184"/>
      <c r="S201" s="190"/>
      <c r="T201" s="184"/>
      <c r="U201" s="184"/>
      <c r="V201" s="190"/>
      <c r="W201" s="184"/>
      <c r="X201" s="184"/>
      <c r="Y201" s="190"/>
      <c r="Z201" s="184"/>
      <c r="AA201" s="184"/>
      <c r="AB201" s="190"/>
      <c r="AC201" s="184"/>
      <c r="AD201" s="184"/>
      <c r="AE201" s="190"/>
      <c r="AF201" s="184"/>
      <c r="AG201" s="184"/>
      <c r="AH201" s="190"/>
      <c r="AI201" s="184"/>
      <c r="AJ201" s="184"/>
      <c r="AK201" s="190"/>
      <c r="AL201" s="190"/>
      <c r="AM201" s="190"/>
      <c r="AN201" s="184"/>
      <c r="AO201" s="184"/>
      <c r="AP201" s="190"/>
      <c r="AQ201" s="190"/>
      <c r="AR201" s="190"/>
      <c r="AS201" s="184"/>
      <c r="AT201" s="184"/>
      <c r="AU201" s="190"/>
      <c r="AV201" s="300"/>
    </row>
    <row r="202" spans="1:48" s="116" customFormat="1" ht="22.2" customHeight="1">
      <c r="A202" s="298" t="s">
        <v>334</v>
      </c>
      <c r="B202" s="299" t="s">
        <v>467</v>
      </c>
      <c r="C202" s="299" t="s">
        <v>476</v>
      </c>
      <c r="D202" s="192" t="s">
        <v>41</v>
      </c>
      <c r="E202" s="186">
        <f t="shared" si="208"/>
        <v>1762.9</v>
      </c>
      <c r="F202" s="186">
        <f t="shared" si="209"/>
        <v>1736.3565000000001</v>
      </c>
      <c r="G202" s="186">
        <f t="shared" si="289"/>
        <v>98.494327528504172</v>
      </c>
      <c r="H202" s="186">
        <f>SUM(H203:H205)</f>
        <v>0</v>
      </c>
      <c r="I202" s="186">
        <f t="shared" ref="I202" si="329">SUM(I203:I205)</f>
        <v>0</v>
      </c>
      <c r="J202" s="186">
        <f t="shared" ref="J202" si="330">SUM(J203:J205)</f>
        <v>0</v>
      </c>
      <c r="K202" s="186">
        <f t="shared" ref="K202" si="331">SUM(K203:K205)</f>
        <v>0</v>
      </c>
      <c r="L202" s="186">
        <f t="shared" ref="L202" si="332">SUM(L203:L205)</f>
        <v>0</v>
      </c>
      <c r="M202" s="186">
        <f t="shared" ref="M202" si="333">SUM(M203:M205)</f>
        <v>0</v>
      </c>
      <c r="N202" s="186">
        <f t="shared" ref="N202" si="334">SUM(N203:N205)</f>
        <v>0</v>
      </c>
      <c r="O202" s="186">
        <f t="shared" ref="O202" si="335">SUM(O203:O205)</f>
        <v>0</v>
      </c>
      <c r="P202" s="186">
        <f t="shared" ref="P202" si="336">SUM(P203:P205)</f>
        <v>0</v>
      </c>
      <c r="Q202" s="186">
        <f t="shared" ref="Q202" si="337">SUM(Q203:Q205)</f>
        <v>0</v>
      </c>
      <c r="R202" s="186">
        <f t="shared" ref="R202" si="338">SUM(R203:R205)</f>
        <v>0</v>
      </c>
      <c r="S202" s="186">
        <f t="shared" ref="S202" si="339">SUM(S203:S205)</f>
        <v>0</v>
      </c>
      <c r="T202" s="186">
        <f t="shared" ref="T202" si="340">SUM(T203:T205)</f>
        <v>0</v>
      </c>
      <c r="U202" s="186">
        <f t="shared" ref="U202" si="341">SUM(U203:U205)</f>
        <v>0</v>
      </c>
      <c r="V202" s="186">
        <f t="shared" ref="V202" si="342">SUM(V203:V205)</f>
        <v>0</v>
      </c>
      <c r="W202" s="186">
        <f t="shared" ref="W202" si="343">SUM(W203:W205)</f>
        <v>0</v>
      </c>
      <c r="X202" s="186">
        <f t="shared" ref="X202" si="344">SUM(X203:X205)</f>
        <v>0</v>
      </c>
      <c r="Y202" s="186">
        <f t="shared" ref="Y202" si="345">SUM(Y203:Y205)</f>
        <v>0</v>
      </c>
      <c r="Z202" s="186">
        <f t="shared" ref="Z202" si="346">SUM(Z203:Z205)</f>
        <v>0</v>
      </c>
      <c r="AA202" s="186">
        <f t="shared" ref="AA202" si="347">SUM(AA203:AA205)</f>
        <v>0</v>
      </c>
      <c r="AB202" s="186">
        <f t="shared" ref="AB202" si="348">SUM(AB203:AB205)</f>
        <v>0</v>
      </c>
      <c r="AC202" s="186">
        <f t="shared" ref="AC202" si="349">SUM(AC203:AC205)</f>
        <v>0</v>
      </c>
      <c r="AD202" s="186">
        <f t="shared" ref="AD202" si="350">SUM(AD203:AD205)</f>
        <v>0</v>
      </c>
      <c r="AE202" s="186">
        <f t="shared" ref="AE202" si="351">SUM(AE203:AE205)</f>
        <v>0</v>
      </c>
      <c r="AF202" s="186">
        <f t="shared" ref="AF202" si="352">SUM(AF203:AF205)</f>
        <v>1736.3565000000001</v>
      </c>
      <c r="AG202" s="186">
        <f t="shared" ref="AG202" si="353">SUM(AG203:AG205)</f>
        <v>1736.3565000000001</v>
      </c>
      <c r="AH202" s="186">
        <f t="shared" ref="AH202" si="354">SUM(AH203:AH205)</f>
        <v>0</v>
      </c>
      <c r="AI202" s="186">
        <f t="shared" ref="AI202" si="355">SUM(AI203:AI205)</f>
        <v>26.543499999999995</v>
      </c>
      <c r="AJ202" s="186">
        <f t="shared" ref="AJ202" si="356">SUM(AJ203:AJ205)</f>
        <v>0</v>
      </c>
      <c r="AK202" s="186">
        <f t="shared" ref="AK202" si="357">SUM(AK203:AK205)</f>
        <v>0</v>
      </c>
      <c r="AL202" s="186">
        <f t="shared" ref="AL202" si="358">SUM(AL203:AL205)</f>
        <v>0</v>
      </c>
      <c r="AM202" s="186">
        <f t="shared" ref="AM202" si="359">SUM(AM203:AM205)</f>
        <v>0</v>
      </c>
      <c r="AN202" s="186">
        <f t="shared" ref="AN202" si="360">SUM(AN203:AN205)</f>
        <v>0</v>
      </c>
      <c r="AO202" s="186">
        <f t="shared" ref="AO202" si="361">SUM(AO203:AO205)</f>
        <v>0</v>
      </c>
      <c r="AP202" s="186">
        <f t="shared" ref="AP202" si="362">SUM(AP203:AP205)</f>
        <v>0</v>
      </c>
      <c r="AQ202" s="186">
        <f t="shared" ref="AQ202" si="363">SUM(AQ203:AQ205)</f>
        <v>0</v>
      </c>
      <c r="AR202" s="186">
        <f t="shared" ref="AR202" si="364">SUM(AR203:AR205)</f>
        <v>0</v>
      </c>
      <c r="AS202" s="186">
        <f t="shared" ref="AS202" si="365">SUM(AS203:AS205)</f>
        <v>0</v>
      </c>
      <c r="AT202" s="186">
        <f t="shared" ref="AT202" si="366">SUM(AT203:AT205)</f>
        <v>0</v>
      </c>
      <c r="AU202" s="186">
        <f t="shared" ref="AU202" si="367">SUM(AU203:AU205)</f>
        <v>0</v>
      </c>
      <c r="AV202" s="300"/>
    </row>
    <row r="203" spans="1:48">
      <c r="A203" s="298"/>
      <c r="B203" s="299"/>
      <c r="C203" s="299"/>
      <c r="D203" s="188" t="s">
        <v>37</v>
      </c>
      <c r="E203" s="186">
        <f t="shared" si="208"/>
        <v>0</v>
      </c>
      <c r="F203" s="186">
        <f t="shared" si="209"/>
        <v>0</v>
      </c>
      <c r="G203" s="186" t="e">
        <f t="shared" si="289"/>
        <v>#DIV/0!</v>
      </c>
      <c r="H203" s="184"/>
      <c r="I203" s="184"/>
      <c r="J203" s="190"/>
      <c r="K203" s="184"/>
      <c r="L203" s="184"/>
      <c r="M203" s="190"/>
      <c r="N203" s="184"/>
      <c r="O203" s="184"/>
      <c r="P203" s="190"/>
      <c r="Q203" s="184"/>
      <c r="R203" s="184"/>
      <c r="S203" s="190"/>
      <c r="T203" s="184"/>
      <c r="U203" s="184"/>
      <c r="V203" s="190"/>
      <c r="W203" s="184"/>
      <c r="X203" s="184"/>
      <c r="Y203" s="190"/>
      <c r="Z203" s="184"/>
      <c r="AA203" s="184"/>
      <c r="AB203" s="190"/>
      <c r="AC203" s="184"/>
      <c r="AD203" s="184"/>
      <c r="AE203" s="190"/>
      <c r="AF203" s="184"/>
      <c r="AG203" s="184"/>
      <c r="AH203" s="190"/>
      <c r="AI203" s="184"/>
      <c r="AJ203" s="184"/>
      <c r="AK203" s="190"/>
      <c r="AL203" s="184"/>
      <c r="AM203" s="184"/>
      <c r="AN203" s="184"/>
      <c r="AO203" s="184"/>
      <c r="AP203" s="190"/>
      <c r="AQ203" s="190"/>
      <c r="AR203" s="190"/>
      <c r="AS203" s="184"/>
      <c r="AT203" s="184"/>
      <c r="AU203" s="190"/>
      <c r="AV203" s="300"/>
    </row>
    <row r="204" spans="1:48" ht="31.2" customHeight="1">
      <c r="A204" s="298"/>
      <c r="B204" s="299"/>
      <c r="C204" s="299"/>
      <c r="D204" s="188" t="s">
        <v>2</v>
      </c>
      <c r="E204" s="186">
        <f t="shared" si="208"/>
        <v>0</v>
      </c>
      <c r="F204" s="186">
        <f t="shared" si="209"/>
        <v>0</v>
      </c>
      <c r="G204" s="186" t="e">
        <f t="shared" si="289"/>
        <v>#DIV/0!</v>
      </c>
      <c r="H204" s="184"/>
      <c r="I204" s="184"/>
      <c r="J204" s="190"/>
      <c r="K204" s="184"/>
      <c r="L204" s="184"/>
      <c r="M204" s="190"/>
      <c r="N204" s="184"/>
      <c r="O204" s="184"/>
      <c r="P204" s="190"/>
      <c r="Q204" s="184"/>
      <c r="R204" s="184"/>
      <c r="S204" s="190"/>
      <c r="T204" s="184"/>
      <c r="U204" s="184"/>
      <c r="V204" s="190"/>
      <c r="W204" s="184"/>
      <c r="X204" s="184"/>
      <c r="Y204" s="190"/>
      <c r="Z204" s="184"/>
      <c r="AA204" s="184"/>
      <c r="AB204" s="190"/>
      <c r="AC204" s="170"/>
      <c r="AD204" s="184"/>
      <c r="AE204" s="190"/>
      <c r="AF204" s="184"/>
      <c r="AG204" s="184"/>
      <c r="AH204" s="190"/>
      <c r="AI204" s="184"/>
      <c r="AJ204" s="184"/>
      <c r="AK204" s="190"/>
      <c r="AL204" s="190"/>
      <c r="AM204" s="190"/>
      <c r="AN204" s="184"/>
      <c r="AO204" s="184"/>
      <c r="AP204" s="190"/>
      <c r="AQ204" s="190"/>
      <c r="AR204" s="190"/>
      <c r="AS204" s="184"/>
      <c r="AT204" s="184"/>
      <c r="AU204" s="190"/>
      <c r="AV204" s="300"/>
    </row>
    <row r="205" spans="1:48" ht="21.75" customHeight="1">
      <c r="A205" s="298"/>
      <c r="B205" s="299"/>
      <c r="C205" s="299"/>
      <c r="D205" s="188" t="s">
        <v>43</v>
      </c>
      <c r="E205" s="186">
        <f t="shared" si="208"/>
        <v>1762.9</v>
      </c>
      <c r="F205" s="186">
        <f t="shared" si="209"/>
        <v>1736.3565000000001</v>
      </c>
      <c r="G205" s="186">
        <f t="shared" si="289"/>
        <v>98.494327528504172</v>
      </c>
      <c r="H205" s="184"/>
      <c r="I205" s="184"/>
      <c r="J205" s="190"/>
      <c r="K205" s="184"/>
      <c r="L205" s="184"/>
      <c r="M205" s="190"/>
      <c r="N205" s="184"/>
      <c r="O205" s="184"/>
      <c r="P205" s="190"/>
      <c r="Q205" s="184"/>
      <c r="R205" s="184"/>
      <c r="S205" s="190"/>
      <c r="T205" s="184"/>
      <c r="U205" s="184"/>
      <c r="V205" s="190"/>
      <c r="W205" s="184"/>
      <c r="X205" s="184"/>
      <c r="Y205" s="190"/>
      <c r="Z205" s="184"/>
      <c r="AA205" s="184"/>
      <c r="AB205" s="190"/>
      <c r="AC205" s="170"/>
      <c r="AD205" s="184"/>
      <c r="AE205" s="190"/>
      <c r="AF205" s="170">
        <v>1736.3565000000001</v>
      </c>
      <c r="AG205" s="170">
        <v>1736.3565000000001</v>
      </c>
      <c r="AH205" s="190"/>
      <c r="AI205" s="170">
        <f>1762.9-1736.3565</f>
        <v>26.543499999999995</v>
      </c>
      <c r="AJ205" s="184"/>
      <c r="AK205" s="190"/>
      <c r="AL205" s="190"/>
      <c r="AM205" s="190"/>
      <c r="AN205" s="184"/>
      <c r="AO205" s="184"/>
      <c r="AP205" s="190"/>
      <c r="AQ205" s="190"/>
      <c r="AR205" s="190"/>
      <c r="AS205" s="184"/>
      <c r="AT205" s="184"/>
      <c r="AU205" s="190"/>
      <c r="AV205" s="300"/>
    </row>
    <row r="206" spans="1:48" ht="30" customHeight="1">
      <c r="A206" s="298"/>
      <c r="B206" s="299"/>
      <c r="C206" s="299"/>
      <c r="D206" s="189" t="s">
        <v>273</v>
      </c>
      <c r="E206" s="186">
        <f t="shared" si="208"/>
        <v>0</v>
      </c>
      <c r="F206" s="186">
        <f t="shared" si="209"/>
        <v>0</v>
      </c>
      <c r="G206" s="186" t="e">
        <f t="shared" si="289"/>
        <v>#DIV/0!</v>
      </c>
      <c r="H206" s="184"/>
      <c r="I206" s="184"/>
      <c r="J206" s="190"/>
      <c r="K206" s="184"/>
      <c r="L206" s="184"/>
      <c r="M206" s="190"/>
      <c r="N206" s="184"/>
      <c r="O206" s="184"/>
      <c r="P206" s="190"/>
      <c r="Q206" s="184"/>
      <c r="R206" s="184"/>
      <c r="S206" s="190"/>
      <c r="T206" s="184"/>
      <c r="U206" s="184"/>
      <c r="V206" s="190"/>
      <c r="W206" s="184"/>
      <c r="X206" s="184"/>
      <c r="Y206" s="190"/>
      <c r="Z206" s="184"/>
      <c r="AA206" s="184"/>
      <c r="AB206" s="190"/>
      <c r="AC206" s="184"/>
      <c r="AD206" s="184"/>
      <c r="AE206" s="190"/>
      <c r="AF206" s="184"/>
      <c r="AG206" s="184"/>
      <c r="AH206" s="190"/>
      <c r="AI206" s="184"/>
      <c r="AJ206" s="184"/>
      <c r="AK206" s="190"/>
      <c r="AL206" s="190"/>
      <c r="AM206" s="190"/>
      <c r="AN206" s="184"/>
      <c r="AO206" s="184"/>
      <c r="AP206" s="190"/>
      <c r="AQ206" s="190"/>
      <c r="AR206" s="190"/>
      <c r="AS206" s="184"/>
      <c r="AT206" s="184"/>
      <c r="AU206" s="190"/>
      <c r="AV206" s="300"/>
    </row>
    <row r="207" spans="1:48" s="116" customFormat="1" ht="22.2" customHeight="1">
      <c r="A207" s="298" t="s">
        <v>335</v>
      </c>
      <c r="B207" s="310" t="s">
        <v>468</v>
      </c>
      <c r="C207" s="299" t="s">
        <v>476</v>
      </c>
      <c r="D207" s="192" t="s">
        <v>41</v>
      </c>
      <c r="E207" s="186">
        <f t="shared" si="208"/>
        <v>1781.9</v>
      </c>
      <c r="F207" s="186">
        <f t="shared" si="209"/>
        <v>1781.9</v>
      </c>
      <c r="G207" s="186">
        <f t="shared" si="289"/>
        <v>100</v>
      </c>
      <c r="H207" s="186">
        <f>SUM(H208:H210)</f>
        <v>0</v>
      </c>
      <c r="I207" s="186">
        <f t="shared" ref="I207" si="368">SUM(I208:I210)</f>
        <v>0</v>
      </c>
      <c r="J207" s="186">
        <f t="shared" ref="J207" si="369">SUM(J208:J210)</f>
        <v>0</v>
      </c>
      <c r="K207" s="186">
        <f t="shared" ref="K207" si="370">SUM(K208:K210)</f>
        <v>0</v>
      </c>
      <c r="L207" s="186">
        <f t="shared" ref="L207" si="371">SUM(L208:L210)</f>
        <v>0</v>
      </c>
      <c r="M207" s="186">
        <f t="shared" ref="M207" si="372">SUM(M208:M210)</f>
        <v>0</v>
      </c>
      <c r="N207" s="186">
        <f t="shared" ref="N207" si="373">SUM(N208:N210)</f>
        <v>0</v>
      </c>
      <c r="O207" s="186">
        <f t="shared" ref="O207" si="374">SUM(O208:O210)</f>
        <v>0</v>
      </c>
      <c r="P207" s="186">
        <f t="shared" ref="P207" si="375">SUM(P208:P210)</f>
        <v>0</v>
      </c>
      <c r="Q207" s="186">
        <f t="shared" ref="Q207" si="376">SUM(Q208:Q210)</f>
        <v>0</v>
      </c>
      <c r="R207" s="186">
        <f t="shared" ref="R207" si="377">SUM(R208:R210)</f>
        <v>0</v>
      </c>
      <c r="S207" s="186">
        <f t="shared" ref="S207" si="378">SUM(S208:S210)</f>
        <v>0</v>
      </c>
      <c r="T207" s="186">
        <f t="shared" ref="T207" si="379">SUM(T208:T210)</f>
        <v>0</v>
      </c>
      <c r="U207" s="186">
        <f t="shared" ref="U207" si="380">SUM(U208:U210)</f>
        <v>0</v>
      </c>
      <c r="V207" s="186">
        <f t="shared" ref="V207" si="381">SUM(V208:V210)</f>
        <v>0</v>
      </c>
      <c r="W207" s="186">
        <f t="shared" ref="W207" si="382">SUM(W208:W210)</f>
        <v>0</v>
      </c>
      <c r="X207" s="186">
        <f t="shared" ref="X207" si="383">SUM(X208:X210)</f>
        <v>0</v>
      </c>
      <c r="Y207" s="186">
        <f t="shared" ref="Y207" si="384">SUM(Y208:Y210)</f>
        <v>0</v>
      </c>
      <c r="Z207" s="186">
        <f t="shared" ref="Z207" si="385">SUM(Z208:Z210)</f>
        <v>0</v>
      </c>
      <c r="AA207" s="186">
        <f t="shared" ref="AA207" si="386">SUM(AA208:AA210)</f>
        <v>0</v>
      </c>
      <c r="AB207" s="186">
        <f t="shared" ref="AB207" si="387">SUM(AB208:AB210)</f>
        <v>0</v>
      </c>
      <c r="AC207" s="186">
        <f t="shared" ref="AC207" si="388">SUM(AC208:AC210)</f>
        <v>1135.4114400000001</v>
      </c>
      <c r="AD207" s="186">
        <f t="shared" ref="AD207" si="389">SUM(AD208:AD210)</f>
        <v>1135.4114400000001</v>
      </c>
      <c r="AE207" s="186">
        <f t="shared" ref="AE207" si="390">SUM(AE208:AE210)</f>
        <v>0</v>
      </c>
      <c r="AF207" s="186">
        <f t="shared" ref="AF207" si="391">SUM(AF208:AF210)</f>
        <v>646.48856000000001</v>
      </c>
      <c r="AG207" s="186">
        <f t="shared" ref="AG207" si="392">SUM(AG208:AG210)</f>
        <v>646.48856000000001</v>
      </c>
      <c r="AH207" s="186">
        <f t="shared" ref="AH207" si="393">SUM(AH208:AH210)</f>
        <v>0</v>
      </c>
      <c r="AI207" s="186">
        <f t="shared" ref="AI207" si="394">SUM(AI208:AI210)</f>
        <v>0</v>
      </c>
      <c r="AJ207" s="186">
        <f t="shared" ref="AJ207" si="395">SUM(AJ208:AJ210)</f>
        <v>0</v>
      </c>
      <c r="AK207" s="186">
        <f t="shared" ref="AK207" si="396">SUM(AK208:AK210)</f>
        <v>0</v>
      </c>
      <c r="AL207" s="186">
        <f t="shared" ref="AL207" si="397">SUM(AL208:AL210)</f>
        <v>0</v>
      </c>
      <c r="AM207" s="186">
        <f t="shared" ref="AM207" si="398">SUM(AM208:AM210)</f>
        <v>0</v>
      </c>
      <c r="AN207" s="186">
        <f t="shared" ref="AN207" si="399">SUM(AN208:AN210)</f>
        <v>0</v>
      </c>
      <c r="AO207" s="186">
        <f t="shared" ref="AO207" si="400">SUM(AO208:AO210)</f>
        <v>0</v>
      </c>
      <c r="AP207" s="186">
        <f t="shared" ref="AP207" si="401">SUM(AP208:AP210)</f>
        <v>0</v>
      </c>
      <c r="AQ207" s="186">
        <f t="shared" ref="AQ207" si="402">SUM(AQ208:AQ210)</f>
        <v>0</v>
      </c>
      <c r="AR207" s="186">
        <f t="shared" ref="AR207" si="403">SUM(AR208:AR210)</f>
        <v>0</v>
      </c>
      <c r="AS207" s="186">
        <f t="shared" ref="AS207" si="404">SUM(AS208:AS210)</f>
        <v>0</v>
      </c>
      <c r="AT207" s="186">
        <f t="shared" ref="AT207" si="405">SUM(AT208:AT210)</f>
        <v>0</v>
      </c>
      <c r="AU207" s="186">
        <f t="shared" ref="AU207" si="406">SUM(AU208:AU210)</f>
        <v>0</v>
      </c>
      <c r="AV207" s="300"/>
    </row>
    <row r="208" spans="1:48">
      <c r="A208" s="298"/>
      <c r="B208" s="310"/>
      <c r="C208" s="299"/>
      <c r="D208" s="188" t="s">
        <v>37</v>
      </c>
      <c r="E208" s="186">
        <f t="shared" si="208"/>
        <v>0</v>
      </c>
      <c r="F208" s="186">
        <f t="shared" si="209"/>
        <v>0</v>
      </c>
      <c r="G208" s="186" t="e">
        <f t="shared" si="289"/>
        <v>#DIV/0!</v>
      </c>
      <c r="H208" s="184"/>
      <c r="I208" s="184"/>
      <c r="J208" s="190"/>
      <c r="K208" s="184"/>
      <c r="L208" s="184"/>
      <c r="M208" s="190"/>
      <c r="N208" s="184"/>
      <c r="O208" s="184"/>
      <c r="P208" s="190"/>
      <c r="Q208" s="184"/>
      <c r="R208" s="184"/>
      <c r="S208" s="190"/>
      <c r="T208" s="184"/>
      <c r="U208" s="184"/>
      <c r="V208" s="190"/>
      <c r="W208" s="184"/>
      <c r="X208" s="184"/>
      <c r="Y208" s="190"/>
      <c r="Z208" s="184"/>
      <c r="AA208" s="184"/>
      <c r="AB208" s="190"/>
      <c r="AC208" s="184"/>
      <c r="AD208" s="184"/>
      <c r="AE208" s="190"/>
      <c r="AF208" s="184"/>
      <c r="AG208" s="184"/>
      <c r="AH208" s="190"/>
      <c r="AI208" s="184"/>
      <c r="AJ208" s="184"/>
      <c r="AK208" s="190"/>
      <c r="AL208" s="184"/>
      <c r="AM208" s="184"/>
      <c r="AN208" s="184"/>
      <c r="AO208" s="184"/>
      <c r="AP208" s="190"/>
      <c r="AQ208" s="190"/>
      <c r="AR208" s="190"/>
      <c r="AS208" s="184"/>
      <c r="AT208" s="184"/>
      <c r="AU208" s="190"/>
      <c r="AV208" s="300"/>
    </row>
    <row r="209" spans="1:48" ht="31.2" customHeight="1">
      <c r="A209" s="298"/>
      <c r="B209" s="310"/>
      <c r="C209" s="299"/>
      <c r="D209" s="188" t="s">
        <v>2</v>
      </c>
      <c r="E209" s="186">
        <f t="shared" si="208"/>
        <v>0</v>
      </c>
      <c r="F209" s="186">
        <f t="shared" si="209"/>
        <v>0</v>
      </c>
      <c r="G209" s="186" t="e">
        <f t="shared" si="289"/>
        <v>#DIV/0!</v>
      </c>
      <c r="H209" s="184"/>
      <c r="I209" s="184"/>
      <c r="J209" s="190"/>
      <c r="K209" s="184"/>
      <c r="L209" s="184"/>
      <c r="M209" s="190"/>
      <c r="N209" s="184"/>
      <c r="O209" s="184"/>
      <c r="P209" s="190"/>
      <c r="Q209" s="184"/>
      <c r="R209" s="184"/>
      <c r="S209" s="190"/>
      <c r="T209" s="184"/>
      <c r="U209" s="184"/>
      <c r="V209" s="190"/>
      <c r="W209" s="184"/>
      <c r="X209" s="184"/>
      <c r="Y209" s="190"/>
      <c r="Z209" s="184"/>
      <c r="AA209" s="184"/>
      <c r="AB209" s="190"/>
      <c r="AC209" s="184"/>
      <c r="AD209" s="184"/>
      <c r="AE209" s="190"/>
      <c r="AF209" s="184"/>
      <c r="AG209" s="184"/>
      <c r="AH209" s="190"/>
      <c r="AI209" s="184"/>
      <c r="AJ209" s="184"/>
      <c r="AK209" s="190"/>
      <c r="AL209" s="190"/>
      <c r="AM209" s="190"/>
      <c r="AN209" s="184"/>
      <c r="AO209" s="184"/>
      <c r="AP209" s="190"/>
      <c r="AQ209" s="190"/>
      <c r="AR209" s="190"/>
      <c r="AS209" s="184"/>
      <c r="AT209" s="184"/>
      <c r="AU209" s="190"/>
      <c r="AV209" s="300"/>
    </row>
    <row r="210" spans="1:48" ht="21.75" customHeight="1">
      <c r="A210" s="298"/>
      <c r="B210" s="310"/>
      <c r="C210" s="299"/>
      <c r="D210" s="188" t="s">
        <v>43</v>
      </c>
      <c r="E210" s="186">
        <f t="shared" si="208"/>
        <v>1781.9</v>
      </c>
      <c r="F210" s="186">
        <f t="shared" si="209"/>
        <v>1781.9</v>
      </c>
      <c r="G210" s="186">
        <f t="shared" si="289"/>
        <v>100</v>
      </c>
      <c r="H210" s="184"/>
      <c r="I210" s="184"/>
      <c r="J210" s="190"/>
      <c r="K210" s="184"/>
      <c r="L210" s="184"/>
      <c r="M210" s="190"/>
      <c r="N210" s="184"/>
      <c r="O210" s="184"/>
      <c r="P210" s="190"/>
      <c r="Q210" s="184"/>
      <c r="R210" s="184"/>
      <c r="S210" s="190"/>
      <c r="T210" s="184"/>
      <c r="U210" s="184"/>
      <c r="V210" s="190"/>
      <c r="W210" s="184"/>
      <c r="X210" s="184"/>
      <c r="Y210" s="190"/>
      <c r="Z210" s="184"/>
      <c r="AA210" s="184"/>
      <c r="AB210" s="190"/>
      <c r="AC210" s="170">
        <v>1135.4114400000001</v>
      </c>
      <c r="AD210" s="170">
        <v>1135.4114400000001</v>
      </c>
      <c r="AE210" s="190"/>
      <c r="AF210" s="170">
        <f>1781.9-1135.41144</f>
        <v>646.48856000000001</v>
      </c>
      <c r="AG210" s="170">
        <f>1781.9-1135.41144</f>
        <v>646.48856000000001</v>
      </c>
      <c r="AH210" s="190"/>
      <c r="AI210" s="184"/>
      <c r="AJ210" s="184"/>
      <c r="AK210" s="190"/>
      <c r="AL210" s="190"/>
      <c r="AM210" s="190"/>
      <c r="AN210" s="184"/>
      <c r="AO210" s="184"/>
      <c r="AP210" s="190"/>
      <c r="AQ210" s="190"/>
      <c r="AR210" s="190"/>
      <c r="AS210" s="184"/>
      <c r="AT210" s="184"/>
      <c r="AU210" s="190"/>
      <c r="AV210" s="300"/>
    </row>
    <row r="211" spans="1:48" ht="30" customHeight="1">
      <c r="A211" s="298"/>
      <c r="B211" s="310"/>
      <c r="C211" s="299"/>
      <c r="D211" s="189" t="s">
        <v>273</v>
      </c>
      <c r="E211" s="186">
        <f t="shared" si="208"/>
        <v>0</v>
      </c>
      <c r="F211" s="186">
        <f t="shared" si="209"/>
        <v>0</v>
      </c>
      <c r="G211" s="186" t="e">
        <f t="shared" si="289"/>
        <v>#DIV/0!</v>
      </c>
      <c r="H211" s="184"/>
      <c r="I211" s="184"/>
      <c r="J211" s="190"/>
      <c r="K211" s="184"/>
      <c r="L211" s="184"/>
      <c r="M211" s="190"/>
      <c r="N211" s="184"/>
      <c r="O211" s="184"/>
      <c r="P211" s="190"/>
      <c r="Q211" s="184"/>
      <c r="R211" s="184"/>
      <c r="S211" s="190"/>
      <c r="T211" s="184"/>
      <c r="U211" s="184"/>
      <c r="V211" s="190"/>
      <c r="W211" s="184"/>
      <c r="X211" s="184"/>
      <c r="Y211" s="190"/>
      <c r="Z211" s="184"/>
      <c r="AA211" s="184"/>
      <c r="AB211" s="190"/>
      <c r="AC211" s="184"/>
      <c r="AD211" s="184"/>
      <c r="AE211" s="190"/>
      <c r="AF211" s="184"/>
      <c r="AG211" s="184"/>
      <c r="AH211" s="190"/>
      <c r="AI211" s="184"/>
      <c r="AJ211" s="184"/>
      <c r="AK211" s="190"/>
      <c r="AL211" s="190"/>
      <c r="AM211" s="190"/>
      <c r="AN211" s="184"/>
      <c r="AO211" s="184"/>
      <c r="AP211" s="190"/>
      <c r="AQ211" s="190"/>
      <c r="AR211" s="190"/>
      <c r="AS211" s="184"/>
      <c r="AT211" s="184"/>
      <c r="AU211" s="190"/>
      <c r="AV211" s="300"/>
    </row>
    <row r="212" spans="1:48" s="116" customFormat="1" ht="22.2" customHeight="1">
      <c r="A212" s="298" t="s">
        <v>336</v>
      </c>
      <c r="B212" s="299" t="s">
        <v>469</v>
      </c>
      <c r="C212" s="299" t="s">
        <v>476</v>
      </c>
      <c r="D212" s="192" t="s">
        <v>41</v>
      </c>
      <c r="E212" s="186">
        <f t="shared" si="208"/>
        <v>2713.19</v>
      </c>
      <c r="F212" s="186">
        <f t="shared" si="209"/>
        <v>0</v>
      </c>
      <c r="G212" s="186">
        <f t="shared" si="289"/>
        <v>0</v>
      </c>
      <c r="H212" s="186">
        <f>SUM(H213:H215)</f>
        <v>0</v>
      </c>
      <c r="I212" s="186">
        <f t="shared" ref="I212" si="407">SUM(I213:I215)</f>
        <v>0</v>
      </c>
      <c r="J212" s="186">
        <f t="shared" ref="J212" si="408">SUM(J213:J215)</f>
        <v>0</v>
      </c>
      <c r="K212" s="186">
        <f t="shared" ref="K212" si="409">SUM(K213:K215)</f>
        <v>0</v>
      </c>
      <c r="L212" s="186">
        <f t="shared" ref="L212" si="410">SUM(L213:L215)</f>
        <v>0</v>
      </c>
      <c r="M212" s="186">
        <f t="shared" ref="M212" si="411">SUM(M213:M215)</f>
        <v>0</v>
      </c>
      <c r="N212" s="186">
        <f t="shared" ref="N212" si="412">SUM(N213:N215)</f>
        <v>0</v>
      </c>
      <c r="O212" s="186">
        <f t="shared" ref="O212" si="413">SUM(O213:O215)</f>
        <v>0</v>
      </c>
      <c r="P212" s="186">
        <f t="shared" ref="P212" si="414">SUM(P213:P215)</f>
        <v>0</v>
      </c>
      <c r="Q212" s="186">
        <f t="shared" ref="Q212" si="415">SUM(Q213:Q215)</f>
        <v>0</v>
      </c>
      <c r="R212" s="186">
        <f t="shared" ref="R212" si="416">SUM(R213:R215)</f>
        <v>0</v>
      </c>
      <c r="S212" s="186">
        <f t="shared" ref="S212" si="417">SUM(S213:S215)</f>
        <v>0</v>
      </c>
      <c r="T212" s="186">
        <f t="shared" ref="T212" si="418">SUM(T213:T215)</f>
        <v>0</v>
      </c>
      <c r="U212" s="186">
        <f t="shared" ref="U212" si="419">SUM(U213:U215)</f>
        <v>0</v>
      </c>
      <c r="V212" s="186">
        <f t="shared" ref="V212" si="420">SUM(V213:V215)</f>
        <v>0</v>
      </c>
      <c r="W212" s="186">
        <f t="shared" ref="W212" si="421">SUM(W213:W215)</f>
        <v>0</v>
      </c>
      <c r="X212" s="186">
        <f t="shared" ref="X212" si="422">SUM(X213:X215)</f>
        <v>0</v>
      </c>
      <c r="Y212" s="186">
        <f t="shared" ref="Y212" si="423">SUM(Y213:Y215)</f>
        <v>0</v>
      </c>
      <c r="Z212" s="186">
        <f t="shared" ref="Z212" si="424">SUM(Z213:Z215)</f>
        <v>0</v>
      </c>
      <c r="AA212" s="186">
        <f t="shared" ref="AA212" si="425">SUM(AA213:AA215)</f>
        <v>0</v>
      </c>
      <c r="AB212" s="186">
        <f t="shared" ref="AB212" si="426">SUM(AB213:AB215)</f>
        <v>0</v>
      </c>
      <c r="AC212" s="186">
        <f t="shared" ref="AC212" si="427">SUM(AC213:AC215)</f>
        <v>0</v>
      </c>
      <c r="AD212" s="186">
        <f t="shared" ref="AD212" si="428">SUM(AD213:AD215)</f>
        <v>0</v>
      </c>
      <c r="AE212" s="186">
        <f t="shared" ref="AE212" si="429">SUM(AE213:AE215)</f>
        <v>0</v>
      </c>
      <c r="AF212" s="186">
        <f t="shared" ref="AF212" si="430">SUM(AF213:AF215)</f>
        <v>0</v>
      </c>
      <c r="AG212" s="186">
        <f t="shared" ref="AG212" si="431">SUM(AG213:AG215)</f>
        <v>0</v>
      </c>
      <c r="AH212" s="186">
        <f t="shared" ref="AH212" si="432">SUM(AH213:AH215)</f>
        <v>0</v>
      </c>
      <c r="AI212" s="186">
        <f t="shared" ref="AI212" si="433">SUM(AI213:AI215)</f>
        <v>2713.19</v>
      </c>
      <c r="AJ212" s="186">
        <f t="shared" ref="AJ212" si="434">SUM(AJ213:AJ215)</f>
        <v>0</v>
      </c>
      <c r="AK212" s="186">
        <f t="shared" ref="AK212" si="435">SUM(AK213:AK215)</f>
        <v>0</v>
      </c>
      <c r="AL212" s="186">
        <f t="shared" ref="AL212" si="436">SUM(AL213:AL215)</f>
        <v>0</v>
      </c>
      <c r="AM212" s="186">
        <f t="shared" ref="AM212" si="437">SUM(AM213:AM215)</f>
        <v>0</v>
      </c>
      <c r="AN212" s="186">
        <f t="shared" ref="AN212" si="438">SUM(AN213:AN215)</f>
        <v>0</v>
      </c>
      <c r="AO212" s="186">
        <f t="shared" ref="AO212" si="439">SUM(AO213:AO215)</f>
        <v>0</v>
      </c>
      <c r="AP212" s="186">
        <f t="shared" ref="AP212" si="440">SUM(AP213:AP215)</f>
        <v>0</v>
      </c>
      <c r="AQ212" s="186">
        <f t="shared" ref="AQ212" si="441">SUM(AQ213:AQ215)</f>
        <v>0</v>
      </c>
      <c r="AR212" s="186">
        <f t="shared" ref="AR212" si="442">SUM(AR213:AR215)</f>
        <v>0</v>
      </c>
      <c r="AS212" s="186">
        <f t="shared" ref="AS212" si="443">SUM(AS213:AS215)</f>
        <v>0</v>
      </c>
      <c r="AT212" s="186">
        <f t="shared" ref="AT212" si="444">SUM(AT213:AT215)</f>
        <v>0</v>
      </c>
      <c r="AU212" s="186">
        <f t="shared" ref="AU212" si="445">SUM(AU213:AU215)</f>
        <v>0</v>
      </c>
      <c r="AV212" s="300"/>
    </row>
    <row r="213" spans="1:48">
      <c r="A213" s="298"/>
      <c r="B213" s="299"/>
      <c r="C213" s="299"/>
      <c r="D213" s="188" t="s">
        <v>37</v>
      </c>
      <c r="E213" s="186">
        <f t="shared" si="208"/>
        <v>0</v>
      </c>
      <c r="F213" s="186">
        <f t="shared" si="209"/>
        <v>0</v>
      </c>
      <c r="G213" s="186" t="e">
        <f t="shared" si="289"/>
        <v>#DIV/0!</v>
      </c>
      <c r="H213" s="184"/>
      <c r="I213" s="184"/>
      <c r="J213" s="190"/>
      <c r="K213" s="184"/>
      <c r="L213" s="184"/>
      <c r="M213" s="190"/>
      <c r="N213" s="184"/>
      <c r="O213" s="184"/>
      <c r="P213" s="190"/>
      <c r="Q213" s="184"/>
      <c r="R213" s="184"/>
      <c r="S213" s="190"/>
      <c r="T213" s="184"/>
      <c r="U213" s="184"/>
      <c r="V213" s="190"/>
      <c r="W213" s="184"/>
      <c r="X213" s="184"/>
      <c r="Y213" s="190"/>
      <c r="Z213" s="184"/>
      <c r="AA213" s="184"/>
      <c r="AB213" s="190"/>
      <c r="AC213" s="184"/>
      <c r="AD213" s="184"/>
      <c r="AE213" s="190"/>
      <c r="AF213" s="184"/>
      <c r="AG213" s="184"/>
      <c r="AH213" s="190"/>
      <c r="AI213" s="184"/>
      <c r="AJ213" s="184"/>
      <c r="AK213" s="190"/>
      <c r="AL213" s="184"/>
      <c r="AM213" s="184"/>
      <c r="AN213" s="184"/>
      <c r="AO213" s="184"/>
      <c r="AP213" s="190"/>
      <c r="AQ213" s="190"/>
      <c r="AR213" s="190"/>
      <c r="AS213" s="184"/>
      <c r="AT213" s="184"/>
      <c r="AU213" s="190"/>
      <c r="AV213" s="300"/>
    </row>
    <row r="214" spans="1:48" ht="31.2" customHeight="1">
      <c r="A214" s="298"/>
      <c r="B214" s="299"/>
      <c r="C214" s="299"/>
      <c r="D214" s="188" t="s">
        <v>2</v>
      </c>
      <c r="E214" s="186">
        <f t="shared" si="208"/>
        <v>2170.5520000000001</v>
      </c>
      <c r="F214" s="186">
        <f t="shared" si="209"/>
        <v>0</v>
      </c>
      <c r="G214" s="186">
        <f t="shared" si="289"/>
        <v>0</v>
      </c>
      <c r="H214" s="184"/>
      <c r="I214" s="184"/>
      <c r="J214" s="190"/>
      <c r="K214" s="184"/>
      <c r="L214" s="184"/>
      <c r="M214" s="190"/>
      <c r="N214" s="184"/>
      <c r="O214" s="184"/>
      <c r="P214" s="190"/>
      <c r="Q214" s="184"/>
      <c r="R214" s="184"/>
      <c r="S214" s="190"/>
      <c r="T214" s="184"/>
      <c r="U214" s="184"/>
      <c r="V214" s="190"/>
      <c r="W214" s="184"/>
      <c r="X214" s="184"/>
      <c r="Y214" s="190"/>
      <c r="Z214" s="184"/>
      <c r="AA214" s="184"/>
      <c r="AB214" s="190"/>
      <c r="AC214" s="184"/>
      <c r="AD214" s="184"/>
      <c r="AE214" s="190"/>
      <c r="AF214" s="184"/>
      <c r="AG214" s="184"/>
      <c r="AH214" s="190"/>
      <c r="AI214" s="184">
        <v>2170.5520000000001</v>
      </c>
      <c r="AJ214" s="184"/>
      <c r="AK214" s="190"/>
      <c r="AL214" s="190"/>
      <c r="AM214" s="190"/>
      <c r="AN214" s="184"/>
      <c r="AO214" s="184"/>
      <c r="AP214" s="190"/>
      <c r="AQ214" s="190"/>
      <c r="AR214" s="190"/>
      <c r="AS214" s="184"/>
      <c r="AT214" s="184"/>
      <c r="AU214" s="190"/>
      <c r="AV214" s="300"/>
    </row>
    <row r="215" spans="1:48" ht="21.75" customHeight="1">
      <c r="A215" s="298"/>
      <c r="B215" s="299"/>
      <c r="C215" s="299"/>
      <c r="D215" s="188" t="s">
        <v>43</v>
      </c>
      <c r="E215" s="186">
        <f t="shared" si="208"/>
        <v>542.63800000000003</v>
      </c>
      <c r="F215" s="186">
        <f t="shared" si="209"/>
        <v>0</v>
      </c>
      <c r="G215" s="186">
        <f t="shared" si="289"/>
        <v>0</v>
      </c>
      <c r="H215" s="184"/>
      <c r="I215" s="184"/>
      <c r="J215" s="190"/>
      <c r="K215" s="184"/>
      <c r="L215" s="184"/>
      <c r="M215" s="190"/>
      <c r="N215" s="184"/>
      <c r="O215" s="184"/>
      <c r="P215" s="190"/>
      <c r="Q215" s="184"/>
      <c r="R215" s="184"/>
      <c r="S215" s="190"/>
      <c r="T215" s="184"/>
      <c r="U215" s="184"/>
      <c r="V215" s="190"/>
      <c r="W215" s="184"/>
      <c r="X215" s="184"/>
      <c r="Y215" s="190"/>
      <c r="Z215" s="184"/>
      <c r="AA215" s="184"/>
      <c r="AB215" s="190"/>
      <c r="AC215" s="170"/>
      <c r="AD215" s="184"/>
      <c r="AE215" s="190"/>
      <c r="AF215" s="170"/>
      <c r="AG215" s="184"/>
      <c r="AH215" s="190"/>
      <c r="AI215" s="170">
        <v>542.63800000000003</v>
      </c>
      <c r="AJ215" s="184"/>
      <c r="AK215" s="190"/>
      <c r="AL215" s="190"/>
      <c r="AM215" s="190"/>
      <c r="AN215" s="184"/>
      <c r="AO215" s="184"/>
      <c r="AP215" s="190"/>
      <c r="AQ215" s="190"/>
      <c r="AR215" s="190"/>
      <c r="AS215" s="184"/>
      <c r="AT215" s="184"/>
      <c r="AU215" s="190"/>
      <c r="AV215" s="300"/>
    </row>
    <row r="216" spans="1:48" ht="30" customHeight="1">
      <c r="A216" s="298"/>
      <c r="B216" s="299"/>
      <c r="C216" s="299"/>
      <c r="D216" s="189" t="s">
        <v>273</v>
      </c>
      <c r="E216" s="186">
        <f t="shared" si="208"/>
        <v>0</v>
      </c>
      <c r="F216" s="186">
        <f t="shared" si="209"/>
        <v>0</v>
      </c>
      <c r="G216" s="186" t="e">
        <f t="shared" si="289"/>
        <v>#DIV/0!</v>
      </c>
      <c r="H216" s="184"/>
      <c r="I216" s="184"/>
      <c r="J216" s="190"/>
      <c r="K216" s="184"/>
      <c r="L216" s="184"/>
      <c r="M216" s="190"/>
      <c r="N216" s="184"/>
      <c r="O216" s="184"/>
      <c r="P216" s="190"/>
      <c r="Q216" s="184"/>
      <c r="R216" s="184"/>
      <c r="S216" s="190"/>
      <c r="T216" s="184"/>
      <c r="U216" s="184"/>
      <c r="V216" s="190"/>
      <c r="W216" s="184"/>
      <c r="X216" s="184"/>
      <c r="Y216" s="190"/>
      <c r="Z216" s="184"/>
      <c r="AA216" s="184"/>
      <c r="AB216" s="190"/>
      <c r="AC216" s="184"/>
      <c r="AD216" s="184"/>
      <c r="AE216" s="190"/>
      <c r="AF216" s="184"/>
      <c r="AG216" s="184"/>
      <c r="AH216" s="190"/>
      <c r="AI216" s="184"/>
      <c r="AJ216" s="184"/>
      <c r="AK216" s="190"/>
      <c r="AL216" s="190"/>
      <c r="AM216" s="190"/>
      <c r="AN216" s="184"/>
      <c r="AO216" s="184"/>
      <c r="AP216" s="190"/>
      <c r="AQ216" s="190"/>
      <c r="AR216" s="190"/>
      <c r="AS216" s="184"/>
      <c r="AT216" s="184"/>
      <c r="AU216" s="190"/>
      <c r="AV216" s="300"/>
    </row>
    <row r="217" spans="1:48" s="116" customFormat="1" ht="22.2" customHeight="1">
      <c r="A217" s="298" t="s">
        <v>337</v>
      </c>
      <c r="B217" s="310" t="s">
        <v>470</v>
      </c>
      <c r="C217" s="299" t="s">
        <v>476</v>
      </c>
      <c r="D217" s="192" t="s">
        <v>41</v>
      </c>
      <c r="E217" s="186">
        <f t="shared" si="208"/>
        <v>1728.68</v>
      </c>
      <c r="F217" s="186">
        <f t="shared" si="209"/>
        <v>1728.68</v>
      </c>
      <c r="G217" s="186">
        <f t="shared" si="289"/>
        <v>100</v>
      </c>
      <c r="H217" s="186">
        <f>SUM(H218:H220)</f>
        <v>0</v>
      </c>
      <c r="I217" s="186">
        <f t="shared" ref="I217" si="446">SUM(I218:I220)</f>
        <v>0</v>
      </c>
      <c r="J217" s="186">
        <f t="shared" ref="J217" si="447">SUM(J218:J220)</f>
        <v>0</v>
      </c>
      <c r="K217" s="186">
        <f t="shared" ref="K217" si="448">SUM(K218:K220)</f>
        <v>0</v>
      </c>
      <c r="L217" s="186">
        <f t="shared" ref="L217" si="449">SUM(L218:L220)</f>
        <v>0</v>
      </c>
      <c r="M217" s="186">
        <f t="shared" ref="M217" si="450">SUM(M218:M220)</f>
        <v>0</v>
      </c>
      <c r="N217" s="186">
        <f t="shared" ref="N217" si="451">SUM(N218:N220)</f>
        <v>0</v>
      </c>
      <c r="O217" s="186">
        <f t="shared" ref="O217" si="452">SUM(O218:O220)</f>
        <v>0</v>
      </c>
      <c r="P217" s="186">
        <f t="shared" ref="P217" si="453">SUM(P218:P220)</f>
        <v>0</v>
      </c>
      <c r="Q217" s="186">
        <f t="shared" ref="Q217" si="454">SUM(Q218:Q220)</f>
        <v>0</v>
      </c>
      <c r="R217" s="186">
        <f t="shared" ref="R217" si="455">SUM(R218:R220)</f>
        <v>0</v>
      </c>
      <c r="S217" s="186">
        <f t="shared" ref="S217" si="456">SUM(S218:S220)</f>
        <v>0</v>
      </c>
      <c r="T217" s="186">
        <f t="shared" ref="T217" si="457">SUM(T218:T220)</f>
        <v>0</v>
      </c>
      <c r="U217" s="186">
        <f t="shared" ref="U217" si="458">SUM(U218:U220)</f>
        <v>0</v>
      </c>
      <c r="V217" s="186">
        <f t="shared" ref="V217" si="459">SUM(V218:V220)</f>
        <v>0</v>
      </c>
      <c r="W217" s="186">
        <f t="shared" ref="W217" si="460">SUM(W218:W220)</f>
        <v>0</v>
      </c>
      <c r="X217" s="186">
        <f t="shared" ref="X217" si="461">SUM(X218:X220)</f>
        <v>0</v>
      </c>
      <c r="Y217" s="186">
        <f t="shared" ref="Y217" si="462">SUM(Y218:Y220)</f>
        <v>0</v>
      </c>
      <c r="Z217" s="186">
        <f t="shared" ref="Z217" si="463">SUM(Z218:Z220)</f>
        <v>0</v>
      </c>
      <c r="AA217" s="186">
        <f t="shared" ref="AA217" si="464">SUM(AA218:AA220)</f>
        <v>0</v>
      </c>
      <c r="AB217" s="186">
        <f t="shared" ref="AB217" si="465">SUM(AB218:AB220)</f>
        <v>0</v>
      </c>
      <c r="AC217" s="186">
        <f t="shared" ref="AC217" si="466">SUM(AC218:AC220)</f>
        <v>0</v>
      </c>
      <c r="AD217" s="186">
        <f t="shared" ref="AD217" si="467">SUM(AD218:AD220)</f>
        <v>0</v>
      </c>
      <c r="AE217" s="186">
        <f t="shared" ref="AE217" si="468">SUM(AE218:AE220)</f>
        <v>0</v>
      </c>
      <c r="AF217" s="186">
        <f t="shared" ref="AF217" si="469">SUM(AF218:AF220)</f>
        <v>1728.68</v>
      </c>
      <c r="AG217" s="186">
        <f t="shared" ref="AG217" si="470">SUM(AG218:AG220)</f>
        <v>1728.68</v>
      </c>
      <c r="AH217" s="186">
        <f t="shared" ref="AH217" si="471">SUM(AH218:AH220)</f>
        <v>0</v>
      </c>
      <c r="AI217" s="186">
        <f t="shared" ref="AI217" si="472">SUM(AI218:AI220)</f>
        <v>0</v>
      </c>
      <c r="AJ217" s="186">
        <f t="shared" ref="AJ217" si="473">SUM(AJ218:AJ220)</f>
        <v>0</v>
      </c>
      <c r="AK217" s="186">
        <f t="shared" ref="AK217" si="474">SUM(AK218:AK220)</f>
        <v>0</v>
      </c>
      <c r="AL217" s="186">
        <f t="shared" ref="AL217" si="475">SUM(AL218:AL220)</f>
        <v>0</v>
      </c>
      <c r="AM217" s="186">
        <f t="shared" ref="AM217" si="476">SUM(AM218:AM220)</f>
        <v>0</v>
      </c>
      <c r="AN217" s="186">
        <f t="shared" ref="AN217" si="477">SUM(AN218:AN220)</f>
        <v>0</v>
      </c>
      <c r="AO217" s="186">
        <f t="shared" ref="AO217" si="478">SUM(AO218:AO220)</f>
        <v>0</v>
      </c>
      <c r="AP217" s="186">
        <f t="shared" ref="AP217" si="479">SUM(AP218:AP220)</f>
        <v>0</v>
      </c>
      <c r="AQ217" s="186">
        <f t="shared" ref="AQ217" si="480">SUM(AQ218:AQ220)</f>
        <v>0</v>
      </c>
      <c r="AR217" s="186">
        <f t="shared" ref="AR217" si="481">SUM(AR218:AR220)</f>
        <v>0</v>
      </c>
      <c r="AS217" s="186">
        <f t="shared" ref="AS217" si="482">SUM(AS218:AS220)</f>
        <v>0</v>
      </c>
      <c r="AT217" s="186">
        <f t="shared" ref="AT217" si="483">SUM(AT218:AT220)</f>
        <v>0</v>
      </c>
      <c r="AU217" s="186">
        <f t="shared" ref="AU217" si="484">SUM(AU218:AU220)</f>
        <v>0</v>
      </c>
      <c r="AV217" s="300"/>
    </row>
    <row r="218" spans="1:48">
      <c r="A218" s="298"/>
      <c r="B218" s="310"/>
      <c r="C218" s="299"/>
      <c r="D218" s="188" t="s">
        <v>37</v>
      </c>
      <c r="E218" s="186">
        <f t="shared" si="208"/>
        <v>0</v>
      </c>
      <c r="F218" s="186">
        <f t="shared" si="209"/>
        <v>0</v>
      </c>
      <c r="G218" s="186" t="e">
        <f t="shared" si="289"/>
        <v>#DIV/0!</v>
      </c>
      <c r="H218" s="184"/>
      <c r="I218" s="184"/>
      <c r="J218" s="190"/>
      <c r="K218" s="184"/>
      <c r="L218" s="184"/>
      <c r="M218" s="190"/>
      <c r="N218" s="184"/>
      <c r="O218" s="184"/>
      <c r="P218" s="190"/>
      <c r="Q218" s="184"/>
      <c r="R218" s="184"/>
      <c r="S218" s="190"/>
      <c r="T218" s="184"/>
      <c r="U218" s="184"/>
      <c r="V218" s="190"/>
      <c r="W218" s="184"/>
      <c r="X218" s="184"/>
      <c r="Y218" s="190"/>
      <c r="Z218" s="184"/>
      <c r="AA218" s="184"/>
      <c r="AB218" s="190"/>
      <c r="AC218" s="184"/>
      <c r="AD218" s="184"/>
      <c r="AE218" s="190"/>
      <c r="AF218" s="184"/>
      <c r="AG218" s="184"/>
      <c r="AH218" s="190"/>
      <c r="AI218" s="184"/>
      <c r="AJ218" s="184"/>
      <c r="AK218" s="190"/>
      <c r="AL218" s="184"/>
      <c r="AM218" s="184"/>
      <c r="AN218" s="184"/>
      <c r="AO218" s="184"/>
      <c r="AP218" s="190"/>
      <c r="AQ218" s="190"/>
      <c r="AR218" s="190"/>
      <c r="AS218" s="184"/>
      <c r="AT218" s="184"/>
      <c r="AU218" s="190"/>
      <c r="AV218" s="300"/>
    </row>
    <row r="219" spans="1:48" ht="31.2" customHeight="1">
      <c r="A219" s="298"/>
      <c r="B219" s="310"/>
      <c r="C219" s="299"/>
      <c r="D219" s="188" t="s">
        <v>2</v>
      </c>
      <c r="E219" s="186">
        <f t="shared" si="208"/>
        <v>0</v>
      </c>
      <c r="F219" s="186">
        <f t="shared" si="209"/>
        <v>0</v>
      </c>
      <c r="G219" s="186" t="e">
        <f t="shared" si="289"/>
        <v>#DIV/0!</v>
      </c>
      <c r="H219" s="184"/>
      <c r="I219" s="184"/>
      <c r="J219" s="190"/>
      <c r="K219" s="184"/>
      <c r="L219" s="184"/>
      <c r="M219" s="190"/>
      <c r="N219" s="184"/>
      <c r="O219" s="184"/>
      <c r="P219" s="190"/>
      <c r="Q219" s="184"/>
      <c r="R219" s="184"/>
      <c r="S219" s="190"/>
      <c r="T219" s="184"/>
      <c r="U219" s="184"/>
      <c r="V219" s="190"/>
      <c r="W219" s="184"/>
      <c r="X219" s="184"/>
      <c r="Y219" s="190"/>
      <c r="Z219" s="184"/>
      <c r="AA219" s="184"/>
      <c r="AB219" s="190"/>
      <c r="AC219" s="184"/>
      <c r="AD219" s="184"/>
      <c r="AE219" s="190"/>
      <c r="AF219" s="184"/>
      <c r="AG219" s="184"/>
      <c r="AH219" s="190"/>
      <c r="AI219" s="184"/>
      <c r="AJ219" s="184"/>
      <c r="AK219" s="190"/>
      <c r="AL219" s="190"/>
      <c r="AM219" s="190"/>
      <c r="AN219" s="184"/>
      <c r="AO219" s="184"/>
      <c r="AP219" s="190"/>
      <c r="AQ219" s="190"/>
      <c r="AR219" s="190"/>
      <c r="AS219" s="184"/>
      <c r="AT219" s="184"/>
      <c r="AU219" s="190"/>
      <c r="AV219" s="300"/>
    </row>
    <row r="220" spans="1:48" ht="21.75" customHeight="1">
      <c r="A220" s="298"/>
      <c r="B220" s="310"/>
      <c r="C220" s="299"/>
      <c r="D220" s="188" t="s">
        <v>43</v>
      </c>
      <c r="E220" s="186">
        <f t="shared" si="208"/>
        <v>1728.68</v>
      </c>
      <c r="F220" s="186">
        <f t="shared" si="209"/>
        <v>1728.68</v>
      </c>
      <c r="G220" s="186">
        <f t="shared" si="289"/>
        <v>100</v>
      </c>
      <c r="H220" s="184"/>
      <c r="I220" s="184"/>
      <c r="J220" s="190"/>
      <c r="K220" s="184"/>
      <c r="L220" s="184"/>
      <c r="M220" s="190"/>
      <c r="N220" s="184"/>
      <c r="O220" s="184"/>
      <c r="P220" s="190"/>
      <c r="Q220" s="184"/>
      <c r="R220" s="184"/>
      <c r="S220" s="190"/>
      <c r="T220" s="184"/>
      <c r="U220" s="184"/>
      <c r="V220" s="190"/>
      <c r="W220" s="184"/>
      <c r="X220" s="184"/>
      <c r="Y220" s="190"/>
      <c r="Z220" s="184"/>
      <c r="AA220" s="184"/>
      <c r="AB220" s="190"/>
      <c r="AC220" s="170"/>
      <c r="AD220" s="184"/>
      <c r="AE220" s="190"/>
      <c r="AF220" s="170">
        <v>1728.68</v>
      </c>
      <c r="AG220" s="170">
        <v>1728.68</v>
      </c>
      <c r="AH220" s="190"/>
      <c r="AI220" s="184"/>
      <c r="AJ220" s="184"/>
      <c r="AK220" s="190"/>
      <c r="AL220" s="190"/>
      <c r="AM220" s="190"/>
      <c r="AN220" s="184"/>
      <c r="AO220" s="184"/>
      <c r="AP220" s="190"/>
      <c r="AQ220" s="190"/>
      <c r="AR220" s="190"/>
      <c r="AS220" s="184"/>
      <c r="AT220" s="184"/>
      <c r="AU220" s="190"/>
      <c r="AV220" s="300"/>
    </row>
    <row r="221" spans="1:48" ht="30" customHeight="1">
      <c r="A221" s="298"/>
      <c r="B221" s="310"/>
      <c r="C221" s="299"/>
      <c r="D221" s="189" t="s">
        <v>273</v>
      </c>
      <c r="E221" s="186">
        <f t="shared" si="208"/>
        <v>0</v>
      </c>
      <c r="F221" s="186">
        <f t="shared" si="209"/>
        <v>0</v>
      </c>
      <c r="G221" s="186" t="e">
        <f t="shared" si="289"/>
        <v>#DIV/0!</v>
      </c>
      <c r="H221" s="184"/>
      <c r="I221" s="184"/>
      <c r="J221" s="190"/>
      <c r="K221" s="184"/>
      <c r="L221" s="184"/>
      <c r="M221" s="190"/>
      <c r="N221" s="184"/>
      <c r="O221" s="184"/>
      <c r="P221" s="190"/>
      <c r="Q221" s="184"/>
      <c r="R221" s="184"/>
      <c r="S221" s="190"/>
      <c r="T221" s="184"/>
      <c r="U221" s="184"/>
      <c r="V221" s="190"/>
      <c r="W221" s="184"/>
      <c r="X221" s="184"/>
      <c r="Y221" s="190"/>
      <c r="Z221" s="184"/>
      <c r="AA221" s="184"/>
      <c r="AB221" s="190"/>
      <c r="AC221" s="184"/>
      <c r="AD221" s="184"/>
      <c r="AE221" s="190"/>
      <c r="AF221" s="184"/>
      <c r="AG221" s="184"/>
      <c r="AH221" s="190"/>
      <c r="AI221" s="184"/>
      <c r="AJ221" s="184"/>
      <c r="AK221" s="190"/>
      <c r="AL221" s="190"/>
      <c r="AM221" s="190"/>
      <c r="AN221" s="184"/>
      <c r="AO221" s="184"/>
      <c r="AP221" s="190"/>
      <c r="AQ221" s="190"/>
      <c r="AR221" s="190"/>
      <c r="AS221" s="184"/>
      <c r="AT221" s="184"/>
      <c r="AU221" s="190"/>
      <c r="AV221" s="300"/>
    </row>
    <row r="222" spans="1:48" s="116" customFormat="1" ht="22.2" customHeight="1">
      <c r="A222" s="298" t="s">
        <v>338</v>
      </c>
      <c r="B222" s="299" t="s">
        <v>471</v>
      </c>
      <c r="C222" s="299" t="s">
        <v>476</v>
      </c>
      <c r="D222" s="192" t="s">
        <v>41</v>
      </c>
      <c r="E222" s="186">
        <f t="shared" si="208"/>
        <v>1684.6</v>
      </c>
      <c r="F222" s="186">
        <f t="shared" si="209"/>
        <v>1684.6</v>
      </c>
      <c r="G222" s="186">
        <f t="shared" si="289"/>
        <v>100</v>
      </c>
      <c r="H222" s="186">
        <f>SUM(H223:H225)</f>
        <v>0</v>
      </c>
      <c r="I222" s="186">
        <f t="shared" ref="I222" si="485">SUM(I223:I225)</f>
        <v>0</v>
      </c>
      <c r="J222" s="186">
        <f t="shared" ref="J222" si="486">SUM(J223:J225)</f>
        <v>0</v>
      </c>
      <c r="K222" s="186">
        <f t="shared" ref="K222" si="487">SUM(K223:K225)</f>
        <v>0</v>
      </c>
      <c r="L222" s="186">
        <f t="shared" ref="L222" si="488">SUM(L223:L225)</f>
        <v>0</v>
      </c>
      <c r="M222" s="186">
        <f t="shared" ref="M222" si="489">SUM(M223:M225)</f>
        <v>0</v>
      </c>
      <c r="N222" s="186">
        <f t="shared" ref="N222" si="490">SUM(N223:N225)</f>
        <v>0</v>
      </c>
      <c r="O222" s="186">
        <f t="shared" ref="O222" si="491">SUM(O223:O225)</f>
        <v>0</v>
      </c>
      <c r="P222" s="186">
        <f t="shared" ref="P222" si="492">SUM(P223:P225)</f>
        <v>0</v>
      </c>
      <c r="Q222" s="186">
        <f t="shared" ref="Q222" si="493">SUM(Q223:Q225)</f>
        <v>0</v>
      </c>
      <c r="R222" s="186">
        <f t="shared" ref="R222" si="494">SUM(R223:R225)</f>
        <v>0</v>
      </c>
      <c r="S222" s="186">
        <f t="shared" ref="S222" si="495">SUM(S223:S225)</f>
        <v>0</v>
      </c>
      <c r="T222" s="186">
        <f t="shared" ref="T222" si="496">SUM(T223:T225)</f>
        <v>0</v>
      </c>
      <c r="U222" s="186">
        <f t="shared" ref="U222" si="497">SUM(U223:U225)</f>
        <v>0</v>
      </c>
      <c r="V222" s="186">
        <f t="shared" ref="V222" si="498">SUM(V223:V225)</f>
        <v>0</v>
      </c>
      <c r="W222" s="186">
        <f t="shared" ref="W222" si="499">SUM(W223:W225)</f>
        <v>0</v>
      </c>
      <c r="X222" s="186">
        <f t="shared" ref="X222" si="500">SUM(X223:X225)</f>
        <v>0</v>
      </c>
      <c r="Y222" s="186">
        <f t="shared" ref="Y222" si="501">SUM(Y223:Y225)</f>
        <v>0</v>
      </c>
      <c r="Z222" s="186">
        <f t="shared" ref="Z222" si="502">SUM(Z223:Z225)</f>
        <v>0</v>
      </c>
      <c r="AA222" s="186">
        <f t="shared" ref="AA222" si="503">SUM(AA223:AA225)</f>
        <v>0</v>
      </c>
      <c r="AB222" s="186">
        <f t="shared" ref="AB222" si="504">SUM(AB223:AB225)</f>
        <v>0</v>
      </c>
      <c r="AC222" s="186">
        <f t="shared" ref="AC222" si="505">SUM(AC223:AC225)</f>
        <v>0</v>
      </c>
      <c r="AD222" s="186">
        <f t="shared" ref="AD222" si="506">SUM(AD223:AD225)</f>
        <v>0</v>
      </c>
      <c r="AE222" s="186">
        <f t="shared" ref="AE222" si="507">SUM(AE223:AE225)</f>
        <v>0</v>
      </c>
      <c r="AF222" s="186">
        <f t="shared" ref="AF222" si="508">SUM(AF223:AF225)</f>
        <v>1684.6</v>
      </c>
      <c r="AG222" s="186">
        <f t="shared" ref="AG222" si="509">SUM(AG223:AG225)</f>
        <v>1684.6</v>
      </c>
      <c r="AH222" s="186">
        <f t="shared" ref="AH222" si="510">SUM(AH223:AH225)</f>
        <v>0</v>
      </c>
      <c r="AI222" s="186">
        <f t="shared" ref="AI222" si="511">SUM(AI223:AI225)</f>
        <v>0</v>
      </c>
      <c r="AJ222" s="186">
        <f t="shared" ref="AJ222" si="512">SUM(AJ223:AJ225)</f>
        <v>0</v>
      </c>
      <c r="AK222" s="186">
        <f t="shared" ref="AK222" si="513">SUM(AK223:AK225)</f>
        <v>0</v>
      </c>
      <c r="AL222" s="186">
        <f t="shared" ref="AL222" si="514">SUM(AL223:AL225)</f>
        <v>0</v>
      </c>
      <c r="AM222" s="186">
        <f t="shared" ref="AM222" si="515">SUM(AM223:AM225)</f>
        <v>0</v>
      </c>
      <c r="AN222" s="186">
        <f t="shared" ref="AN222" si="516">SUM(AN223:AN225)</f>
        <v>0</v>
      </c>
      <c r="AO222" s="186">
        <f t="shared" ref="AO222" si="517">SUM(AO223:AO225)</f>
        <v>0</v>
      </c>
      <c r="AP222" s="186">
        <f t="shared" ref="AP222" si="518">SUM(AP223:AP225)</f>
        <v>0</v>
      </c>
      <c r="AQ222" s="186">
        <f t="shared" ref="AQ222" si="519">SUM(AQ223:AQ225)</f>
        <v>0</v>
      </c>
      <c r="AR222" s="186">
        <f t="shared" ref="AR222" si="520">SUM(AR223:AR225)</f>
        <v>0</v>
      </c>
      <c r="AS222" s="186">
        <f t="shared" ref="AS222" si="521">SUM(AS223:AS225)</f>
        <v>0</v>
      </c>
      <c r="AT222" s="186">
        <f t="shared" ref="AT222" si="522">SUM(AT223:AT225)</f>
        <v>0</v>
      </c>
      <c r="AU222" s="186">
        <f t="shared" ref="AU222" si="523">SUM(AU223:AU225)</f>
        <v>0</v>
      </c>
      <c r="AV222" s="300"/>
    </row>
    <row r="223" spans="1:48">
      <c r="A223" s="298"/>
      <c r="B223" s="299"/>
      <c r="C223" s="299"/>
      <c r="D223" s="188" t="s">
        <v>37</v>
      </c>
      <c r="E223" s="186">
        <f t="shared" si="208"/>
        <v>0</v>
      </c>
      <c r="F223" s="186">
        <f t="shared" si="209"/>
        <v>0</v>
      </c>
      <c r="G223" s="186" t="e">
        <f t="shared" si="289"/>
        <v>#DIV/0!</v>
      </c>
      <c r="H223" s="184"/>
      <c r="I223" s="184"/>
      <c r="J223" s="190"/>
      <c r="K223" s="184"/>
      <c r="L223" s="184"/>
      <c r="M223" s="190"/>
      <c r="N223" s="184"/>
      <c r="O223" s="184"/>
      <c r="P223" s="190"/>
      <c r="Q223" s="184"/>
      <c r="R223" s="184"/>
      <c r="S223" s="190"/>
      <c r="T223" s="184"/>
      <c r="U223" s="184"/>
      <c r="V223" s="190"/>
      <c r="W223" s="184"/>
      <c r="X223" s="184"/>
      <c r="Y223" s="190"/>
      <c r="Z223" s="184"/>
      <c r="AA223" s="184"/>
      <c r="AB223" s="190"/>
      <c r="AC223" s="184"/>
      <c r="AD223" s="184"/>
      <c r="AE223" s="190"/>
      <c r="AF223" s="184"/>
      <c r="AG223" s="184"/>
      <c r="AH223" s="190"/>
      <c r="AI223" s="184"/>
      <c r="AJ223" s="184"/>
      <c r="AK223" s="190"/>
      <c r="AL223" s="184"/>
      <c r="AM223" s="184"/>
      <c r="AN223" s="184"/>
      <c r="AO223" s="184"/>
      <c r="AP223" s="190"/>
      <c r="AQ223" s="190"/>
      <c r="AR223" s="190"/>
      <c r="AS223" s="184"/>
      <c r="AT223" s="184"/>
      <c r="AU223" s="190"/>
      <c r="AV223" s="300"/>
    </row>
    <row r="224" spans="1:48" ht="31.2" customHeight="1">
      <c r="A224" s="298"/>
      <c r="B224" s="299"/>
      <c r="C224" s="299"/>
      <c r="D224" s="188" t="s">
        <v>2</v>
      </c>
      <c r="E224" s="186">
        <f t="shared" si="208"/>
        <v>0</v>
      </c>
      <c r="F224" s="186">
        <f t="shared" si="209"/>
        <v>0</v>
      </c>
      <c r="G224" s="186" t="e">
        <f t="shared" si="289"/>
        <v>#DIV/0!</v>
      </c>
      <c r="H224" s="184"/>
      <c r="I224" s="184"/>
      <c r="J224" s="190"/>
      <c r="K224" s="184"/>
      <c r="L224" s="184"/>
      <c r="M224" s="190"/>
      <c r="N224" s="184"/>
      <c r="O224" s="184"/>
      <c r="P224" s="190"/>
      <c r="Q224" s="184"/>
      <c r="R224" s="184"/>
      <c r="S224" s="190"/>
      <c r="T224" s="184"/>
      <c r="U224" s="184"/>
      <c r="V224" s="190"/>
      <c r="W224" s="184"/>
      <c r="X224" s="184"/>
      <c r="Y224" s="190"/>
      <c r="Z224" s="184"/>
      <c r="AA224" s="184"/>
      <c r="AB224" s="190"/>
      <c r="AC224" s="184"/>
      <c r="AD224" s="184"/>
      <c r="AE224" s="190"/>
      <c r="AF224" s="184"/>
      <c r="AG224" s="184"/>
      <c r="AH224" s="190"/>
      <c r="AI224" s="184"/>
      <c r="AJ224" s="184"/>
      <c r="AK224" s="190"/>
      <c r="AL224" s="190"/>
      <c r="AM224" s="190"/>
      <c r="AN224" s="184"/>
      <c r="AO224" s="184"/>
      <c r="AP224" s="190"/>
      <c r="AQ224" s="190"/>
      <c r="AR224" s="190"/>
      <c r="AS224" s="184"/>
      <c r="AT224" s="184"/>
      <c r="AU224" s="190"/>
      <c r="AV224" s="300"/>
    </row>
    <row r="225" spans="1:48" ht="21.75" customHeight="1">
      <c r="A225" s="298"/>
      <c r="B225" s="299"/>
      <c r="C225" s="299"/>
      <c r="D225" s="188" t="s">
        <v>43</v>
      </c>
      <c r="E225" s="186">
        <f t="shared" si="208"/>
        <v>1684.6</v>
      </c>
      <c r="F225" s="186">
        <f t="shared" si="209"/>
        <v>1684.6</v>
      </c>
      <c r="G225" s="186">
        <f t="shared" si="289"/>
        <v>100</v>
      </c>
      <c r="H225" s="184"/>
      <c r="I225" s="184"/>
      <c r="J225" s="190"/>
      <c r="K225" s="184"/>
      <c r="L225" s="184"/>
      <c r="M225" s="190"/>
      <c r="N225" s="184"/>
      <c r="O225" s="184"/>
      <c r="P225" s="190"/>
      <c r="Q225" s="184"/>
      <c r="R225" s="184"/>
      <c r="S225" s="190"/>
      <c r="T225" s="184"/>
      <c r="U225" s="184"/>
      <c r="V225" s="190"/>
      <c r="W225" s="184"/>
      <c r="X225" s="184"/>
      <c r="Y225" s="190"/>
      <c r="Z225" s="184"/>
      <c r="AA225" s="184"/>
      <c r="AB225" s="190"/>
      <c r="AC225" s="170"/>
      <c r="AD225" s="184"/>
      <c r="AE225" s="190"/>
      <c r="AF225" s="170">
        <v>1684.6</v>
      </c>
      <c r="AG225" s="170">
        <v>1684.6</v>
      </c>
      <c r="AH225" s="190"/>
      <c r="AI225" s="184"/>
      <c r="AJ225" s="184"/>
      <c r="AK225" s="190"/>
      <c r="AL225" s="190"/>
      <c r="AM225" s="190"/>
      <c r="AN225" s="184"/>
      <c r="AO225" s="184"/>
      <c r="AP225" s="190"/>
      <c r="AQ225" s="190"/>
      <c r="AR225" s="190"/>
      <c r="AS225" s="184"/>
      <c r="AT225" s="184"/>
      <c r="AU225" s="190"/>
      <c r="AV225" s="300"/>
    </row>
    <row r="226" spans="1:48" ht="30" customHeight="1">
      <c r="A226" s="298"/>
      <c r="B226" s="299"/>
      <c r="C226" s="299"/>
      <c r="D226" s="189" t="s">
        <v>273</v>
      </c>
      <c r="E226" s="186">
        <f t="shared" si="208"/>
        <v>0</v>
      </c>
      <c r="F226" s="186">
        <f t="shared" si="209"/>
        <v>0</v>
      </c>
      <c r="G226" s="186" t="e">
        <f t="shared" si="289"/>
        <v>#DIV/0!</v>
      </c>
      <c r="H226" s="184"/>
      <c r="I226" s="184"/>
      <c r="J226" s="190"/>
      <c r="K226" s="184"/>
      <c r="L226" s="184"/>
      <c r="M226" s="190"/>
      <c r="N226" s="184"/>
      <c r="O226" s="184"/>
      <c r="P226" s="190"/>
      <c r="Q226" s="184"/>
      <c r="R226" s="184"/>
      <c r="S226" s="190"/>
      <c r="T226" s="184"/>
      <c r="U226" s="184"/>
      <c r="V226" s="190"/>
      <c r="W226" s="184"/>
      <c r="X226" s="184"/>
      <c r="Y226" s="190"/>
      <c r="Z226" s="184"/>
      <c r="AA226" s="184"/>
      <c r="AB226" s="190"/>
      <c r="AC226" s="184"/>
      <c r="AD226" s="184"/>
      <c r="AE226" s="190"/>
      <c r="AF226" s="184"/>
      <c r="AG226" s="184"/>
      <c r="AH226" s="190"/>
      <c r="AI226" s="184"/>
      <c r="AJ226" s="184"/>
      <c r="AK226" s="190"/>
      <c r="AL226" s="190"/>
      <c r="AM226" s="190"/>
      <c r="AN226" s="184"/>
      <c r="AO226" s="184"/>
      <c r="AP226" s="190"/>
      <c r="AQ226" s="190"/>
      <c r="AR226" s="190"/>
      <c r="AS226" s="184"/>
      <c r="AT226" s="184"/>
      <c r="AU226" s="190"/>
      <c r="AV226" s="300"/>
    </row>
    <row r="227" spans="1:48" s="116" customFormat="1" ht="22.2" customHeight="1">
      <c r="A227" s="298" t="s">
        <v>339</v>
      </c>
      <c r="B227" s="299" t="s">
        <v>472</v>
      </c>
      <c r="C227" s="299" t="s">
        <v>476</v>
      </c>
      <c r="D227" s="192" t="s">
        <v>41</v>
      </c>
      <c r="E227" s="186">
        <f t="shared" si="208"/>
        <v>848.93</v>
      </c>
      <c r="F227" s="186">
        <f t="shared" si="209"/>
        <v>848.93</v>
      </c>
      <c r="G227" s="186">
        <f t="shared" si="289"/>
        <v>100</v>
      </c>
      <c r="H227" s="186">
        <f>SUM(H228:H230)</f>
        <v>0</v>
      </c>
      <c r="I227" s="186">
        <f t="shared" ref="I227" si="524">SUM(I228:I230)</f>
        <v>0</v>
      </c>
      <c r="J227" s="186">
        <f t="shared" ref="J227" si="525">SUM(J228:J230)</f>
        <v>0</v>
      </c>
      <c r="K227" s="186">
        <f t="shared" ref="K227" si="526">SUM(K228:K230)</f>
        <v>0</v>
      </c>
      <c r="L227" s="186">
        <f t="shared" ref="L227" si="527">SUM(L228:L230)</f>
        <v>0</v>
      </c>
      <c r="M227" s="186">
        <f t="shared" ref="M227" si="528">SUM(M228:M230)</f>
        <v>0</v>
      </c>
      <c r="N227" s="186">
        <f t="shared" ref="N227" si="529">SUM(N228:N230)</f>
        <v>0</v>
      </c>
      <c r="O227" s="186">
        <f t="shared" ref="O227" si="530">SUM(O228:O230)</f>
        <v>0</v>
      </c>
      <c r="P227" s="186">
        <f t="shared" ref="P227" si="531">SUM(P228:P230)</f>
        <v>0</v>
      </c>
      <c r="Q227" s="186">
        <f t="shared" ref="Q227" si="532">SUM(Q228:Q230)</f>
        <v>0</v>
      </c>
      <c r="R227" s="186">
        <f t="shared" ref="R227" si="533">SUM(R228:R230)</f>
        <v>0</v>
      </c>
      <c r="S227" s="186">
        <f t="shared" ref="S227" si="534">SUM(S228:S230)</f>
        <v>0</v>
      </c>
      <c r="T227" s="186">
        <f t="shared" ref="T227" si="535">SUM(T228:T230)</f>
        <v>0</v>
      </c>
      <c r="U227" s="186">
        <f t="shared" ref="U227" si="536">SUM(U228:U230)</f>
        <v>0</v>
      </c>
      <c r="V227" s="186">
        <f t="shared" ref="V227" si="537">SUM(V228:V230)</f>
        <v>0</v>
      </c>
      <c r="W227" s="186">
        <f t="shared" ref="W227" si="538">SUM(W228:W230)</f>
        <v>0</v>
      </c>
      <c r="X227" s="186">
        <f t="shared" ref="X227" si="539">SUM(X228:X230)</f>
        <v>0</v>
      </c>
      <c r="Y227" s="186">
        <f t="shared" ref="Y227" si="540">SUM(Y228:Y230)</f>
        <v>0</v>
      </c>
      <c r="Z227" s="186">
        <f t="shared" ref="Z227" si="541">SUM(Z228:Z230)</f>
        <v>0</v>
      </c>
      <c r="AA227" s="186">
        <f t="shared" ref="AA227" si="542">SUM(AA228:AA230)</f>
        <v>0</v>
      </c>
      <c r="AB227" s="186">
        <f t="shared" ref="AB227" si="543">SUM(AB228:AB230)</f>
        <v>0</v>
      </c>
      <c r="AC227" s="186">
        <f t="shared" ref="AC227" si="544">SUM(AC228:AC230)</f>
        <v>506.15544</v>
      </c>
      <c r="AD227" s="186">
        <f t="shared" ref="AD227" si="545">SUM(AD228:AD230)</f>
        <v>506.15544</v>
      </c>
      <c r="AE227" s="186">
        <f t="shared" ref="AE227" si="546">SUM(AE228:AE230)</f>
        <v>0</v>
      </c>
      <c r="AF227" s="186">
        <f t="shared" ref="AF227" si="547">SUM(AF228:AF230)</f>
        <v>342.77455999999995</v>
      </c>
      <c r="AG227" s="186">
        <f t="shared" ref="AG227" si="548">SUM(AG228:AG230)</f>
        <v>342.77455999999995</v>
      </c>
      <c r="AH227" s="186">
        <f t="shared" ref="AH227" si="549">SUM(AH228:AH230)</f>
        <v>0</v>
      </c>
      <c r="AI227" s="186">
        <f t="shared" ref="AI227" si="550">SUM(AI228:AI230)</f>
        <v>0</v>
      </c>
      <c r="AJ227" s="186">
        <f t="shared" ref="AJ227" si="551">SUM(AJ228:AJ230)</f>
        <v>0</v>
      </c>
      <c r="AK227" s="186">
        <f t="shared" ref="AK227" si="552">SUM(AK228:AK230)</f>
        <v>0</v>
      </c>
      <c r="AL227" s="186">
        <f t="shared" ref="AL227" si="553">SUM(AL228:AL230)</f>
        <v>0</v>
      </c>
      <c r="AM227" s="186">
        <f t="shared" ref="AM227" si="554">SUM(AM228:AM230)</f>
        <v>0</v>
      </c>
      <c r="AN227" s="186">
        <f t="shared" ref="AN227" si="555">SUM(AN228:AN230)</f>
        <v>0</v>
      </c>
      <c r="AO227" s="186">
        <f t="shared" ref="AO227" si="556">SUM(AO228:AO230)</f>
        <v>0</v>
      </c>
      <c r="AP227" s="186">
        <f t="shared" ref="AP227" si="557">SUM(AP228:AP230)</f>
        <v>0</v>
      </c>
      <c r="AQ227" s="186">
        <f t="shared" ref="AQ227" si="558">SUM(AQ228:AQ230)</f>
        <v>0</v>
      </c>
      <c r="AR227" s="186">
        <f t="shared" ref="AR227" si="559">SUM(AR228:AR230)</f>
        <v>0</v>
      </c>
      <c r="AS227" s="186">
        <f t="shared" ref="AS227" si="560">SUM(AS228:AS230)</f>
        <v>0</v>
      </c>
      <c r="AT227" s="186">
        <f t="shared" ref="AT227" si="561">SUM(AT228:AT230)</f>
        <v>0</v>
      </c>
      <c r="AU227" s="186">
        <f t="shared" ref="AU227" si="562">SUM(AU228:AU230)</f>
        <v>0</v>
      </c>
      <c r="AV227" s="300"/>
    </row>
    <row r="228" spans="1:48">
      <c r="A228" s="298"/>
      <c r="B228" s="299"/>
      <c r="C228" s="299"/>
      <c r="D228" s="188" t="s">
        <v>37</v>
      </c>
      <c r="E228" s="186">
        <f t="shared" si="208"/>
        <v>0</v>
      </c>
      <c r="F228" s="186">
        <f t="shared" si="209"/>
        <v>0</v>
      </c>
      <c r="G228" s="186" t="e">
        <f t="shared" si="289"/>
        <v>#DIV/0!</v>
      </c>
      <c r="H228" s="184"/>
      <c r="I228" s="184"/>
      <c r="J228" s="190"/>
      <c r="K228" s="184"/>
      <c r="L228" s="184"/>
      <c r="M228" s="190"/>
      <c r="N228" s="184"/>
      <c r="O228" s="184"/>
      <c r="P228" s="190"/>
      <c r="Q228" s="184"/>
      <c r="R228" s="184"/>
      <c r="S228" s="190"/>
      <c r="T228" s="184"/>
      <c r="U228" s="184"/>
      <c r="V228" s="190"/>
      <c r="W228" s="184"/>
      <c r="X228" s="184"/>
      <c r="Y228" s="190"/>
      <c r="Z228" s="184"/>
      <c r="AA228" s="184"/>
      <c r="AB228" s="190"/>
      <c r="AC228" s="184"/>
      <c r="AD228" s="184"/>
      <c r="AE228" s="190"/>
      <c r="AF228" s="184"/>
      <c r="AG228" s="184"/>
      <c r="AH228" s="190"/>
      <c r="AI228" s="184"/>
      <c r="AJ228" s="184"/>
      <c r="AK228" s="190"/>
      <c r="AL228" s="184"/>
      <c r="AM228" s="184"/>
      <c r="AN228" s="184"/>
      <c r="AO228" s="184"/>
      <c r="AP228" s="190"/>
      <c r="AQ228" s="190"/>
      <c r="AR228" s="190"/>
      <c r="AS228" s="184"/>
      <c r="AT228" s="184"/>
      <c r="AU228" s="190"/>
      <c r="AV228" s="300"/>
    </row>
    <row r="229" spans="1:48" ht="31.2" customHeight="1">
      <c r="A229" s="298"/>
      <c r="B229" s="299"/>
      <c r="C229" s="299"/>
      <c r="D229" s="188" t="s">
        <v>2</v>
      </c>
      <c r="E229" s="186">
        <f t="shared" si="208"/>
        <v>0</v>
      </c>
      <c r="F229" s="186">
        <f t="shared" si="209"/>
        <v>0</v>
      </c>
      <c r="G229" s="186" t="e">
        <f t="shared" si="289"/>
        <v>#DIV/0!</v>
      </c>
      <c r="H229" s="184"/>
      <c r="I229" s="184"/>
      <c r="J229" s="190"/>
      <c r="K229" s="184"/>
      <c r="L229" s="184"/>
      <c r="M229" s="190"/>
      <c r="N229" s="184"/>
      <c r="O229" s="184"/>
      <c r="P229" s="190"/>
      <c r="Q229" s="184"/>
      <c r="R229" s="184"/>
      <c r="S229" s="190"/>
      <c r="T229" s="184"/>
      <c r="U229" s="184"/>
      <c r="V229" s="190"/>
      <c r="W229" s="184"/>
      <c r="X229" s="184"/>
      <c r="Y229" s="190"/>
      <c r="Z229" s="184"/>
      <c r="AA229" s="184"/>
      <c r="AB229" s="190"/>
      <c r="AC229" s="184"/>
      <c r="AD229" s="184"/>
      <c r="AE229" s="190"/>
      <c r="AF229" s="184"/>
      <c r="AG229" s="184"/>
      <c r="AH229" s="190"/>
      <c r="AI229" s="184"/>
      <c r="AJ229" s="184"/>
      <c r="AK229" s="190"/>
      <c r="AL229" s="190"/>
      <c r="AM229" s="190"/>
      <c r="AN229" s="184"/>
      <c r="AO229" s="184"/>
      <c r="AP229" s="190"/>
      <c r="AQ229" s="190"/>
      <c r="AR229" s="190"/>
      <c r="AS229" s="184"/>
      <c r="AT229" s="184"/>
      <c r="AU229" s="190"/>
      <c r="AV229" s="300"/>
    </row>
    <row r="230" spans="1:48" ht="21.75" customHeight="1">
      <c r="A230" s="298"/>
      <c r="B230" s="299"/>
      <c r="C230" s="299"/>
      <c r="D230" s="188" t="s">
        <v>43</v>
      </c>
      <c r="E230" s="186">
        <f t="shared" si="208"/>
        <v>848.93</v>
      </c>
      <c r="F230" s="186">
        <f t="shared" si="209"/>
        <v>848.93</v>
      </c>
      <c r="G230" s="186">
        <f t="shared" si="289"/>
        <v>100</v>
      </c>
      <c r="H230" s="184"/>
      <c r="I230" s="184"/>
      <c r="J230" s="190"/>
      <c r="K230" s="184"/>
      <c r="L230" s="184"/>
      <c r="M230" s="190"/>
      <c r="N230" s="184"/>
      <c r="O230" s="184"/>
      <c r="P230" s="190"/>
      <c r="Q230" s="184"/>
      <c r="R230" s="184"/>
      <c r="S230" s="190"/>
      <c r="T230" s="184"/>
      <c r="U230" s="184"/>
      <c r="V230" s="190"/>
      <c r="W230" s="184"/>
      <c r="X230" s="184"/>
      <c r="Y230" s="190"/>
      <c r="Z230" s="184"/>
      <c r="AA230" s="184"/>
      <c r="AB230" s="190"/>
      <c r="AC230" s="170">
        <v>506.15544</v>
      </c>
      <c r="AD230" s="170">
        <v>506.15544</v>
      </c>
      <c r="AE230" s="190"/>
      <c r="AF230" s="170">
        <f>848.93-506.15544</f>
        <v>342.77455999999995</v>
      </c>
      <c r="AG230" s="170">
        <f>848.93-506.15544</f>
        <v>342.77455999999995</v>
      </c>
      <c r="AH230" s="190"/>
      <c r="AI230" s="184"/>
      <c r="AJ230" s="184"/>
      <c r="AK230" s="190"/>
      <c r="AL230" s="190"/>
      <c r="AM230" s="190"/>
      <c r="AN230" s="184"/>
      <c r="AO230" s="184"/>
      <c r="AP230" s="190"/>
      <c r="AQ230" s="190"/>
      <c r="AR230" s="190"/>
      <c r="AS230" s="184"/>
      <c r="AT230" s="184"/>
      <c r="AU230" s="190"/>
      <c r="AV230" s="300"/>
    </row>
    <row r="231" spans="1:48" ht="30" customHeight="1">
      <c r="A231" s="298"/>
      <c r="B231" s="299"/>
      <c r="C231" s="299"/>
      <c r="D231" s="189" t="s">
        <v>273</v>
      </c>
      <c r="E231" s="186">
        <f t="shared" si="208"/>
        <v>0</v>
      </c>
      <c r="F231" s="186">
        <f t="shared" si="209"/>
        <v>0</v>
      </c>
      <c r="G231" s="186" t="e">
        <f t="shared" si="289"/>
        <v>#DIV/0!</v>
      </c>
      <c r="H231" s="184"/>
      <c r="I231" s="184"/>
      <c r="J231" s="190"/>
      <c r="K231" s="184"/>
      <c r="L231" s="184"/>
      <c r="M231" s="190"/>
      <c r="N231" s="184"/>
      <c r="O231" s="184"/>
      <c r="P231" s="190"/>
      <c r="Q231" s="184"/>
      <c r="R231" s="184"/>
      <c r="S231" s="190"/>
      <c r="T231" s="184"/>
      <c r="U231" s="184"/>
      <c r="V231" s="190"/>
      <c r="W231" s="184"/>
      <c r="X231" s="184"/>
      <c r="Y231" s="190"/>
      <c r="Z231" s="184"/>
      <c r="AA231" s="184"/>
      <c r="AB231" s="190"/>
      <c r="AC231" s="184"/>
      <c r="AD231" s="184"/>
      <c r="AE231" s="190"/>
      <c r="AF231" s="184"/>
      <c r="AG231" s="184"/>
      <c r="AH231" s="190"/>
      <c r="AI231" s="184"/>
      <c r="AJ231" s="184"/>
      <c r="AK231" s="190"/>
      <c r="AL231" s="190"/>
      <c r="AM231" s="190"/>
      <c r="AN231" s="184"/>
      <c r="AO231" s="184"/>
      <c r="AP231" s="190"/>
      <c r="AQ231" s="190"/>
      <c r="AR231" s="190"/>
      <c r="AS231" s="184"/>
      <c r="AT231" s="184"/>
      <c r="AU231" s="190"/>
      <c r="AV231" s="300"/>
    </row>
    <row r="232" spans="1:48" s="116" customFormat="1" ht="22.2" customHeight="1">
      <c r="A232" s="298" t="s">
        <v>340</v>
      </c>
      <c r="B232" s="299" t="s">
        <v>543</v>
      </c>
      <c r="C232" s="299" t="s">
        <v>476</v>
      </c>
      <c r="D232" s="192" t="s">
        <v>41</v>
      </c>
      <c r="E232" s="186">
        <f t="shared" si="208"/>
        <v>4624.32</v>
      </c>
      <c r="F232" s="186">
        <f t="shared" si="209"/>
        <v>4624.32</v>
      </c>
      <c r="G232" s="186">
        <f t="shared" si="289"/>
        <v>100</v>
      </c>
      <c r="H232" s="186">
        <f>SUM(H233:H235)</f>
        <v>0</v>
      </c>
      <c r="I232" s="186">
        <f t="shared" ref="I232" si="563">SUM(I233:I235)</f>
        <v>0</v>
      </c>
      <c r="J232" s="186">
        <f t="shared" ref="J232" si="564">SUM(J233:J235)</f>
        <v>0</v>
      </c>
      <c r="K232" s="186">
        <f t="shared" ref="K232" si="565">SUM(K233:K235)</f>
        <v>0</v>
      </c>
      <c r="L232" s="186">
        <f t="shared" ref="L232" si="566">SUM(L233:L235)</f>
        <v>0</v>
      </c>
      <c r="M232" s="186">
        <f t="shared" ref="M232" si="567">SUM(M233:M235)</f>
        <v>0</v>
      </c>
      <c r="N232" s="186">
        <f t="shared" ref="N232" si="568">SUM(N233:N235)</f>
        <v>0</v>
      </c>
      <c r="O232" s="186">
        <f t="shared" ref="O232" si="569">SUM(O233:O235)</f>
        <v>0</v>
      </c>
      <c r="P232" s="186">
        <f t="shared" ref="P232" si="570">SUM(P233:P235)</f>
        <v>0</v>
      </c>
      <c r="Q232" s="186">
        <f t="shared" ref="Q232" si="571">SUM(Q233:Q235)</f>
        <v>0</v>
      </c>
      <c r="R232" s="186">
        <f t="shared" ref="R232" si="572">SUM(R233:R235)</f>
        <v>0</v>
      </c>
      <c r="S232" s="186">
        <f t="shared" ref="S232" si="573">SUM(S233:S235)</f>
        <v>0</v>
      </c>
      <c r="T232" s="186">
        <f t="shared" ref="T232" si="574">SUM(T233:T235)</f>
        <v>0</v>
      </c>
      <c r="U232" s="186">
        <f t="shared" ref="U232" si="575">SUM(U233:U235)</f>
        <v>0</v>
      </c>
      <c r="V232" s="186">
        <f t="shared" ref="V232" si="576">SUM(V233:V235)</f>
        <v>0</v>
      </c>
      <c r="W232" s="186">
        <f t="shared" ref="W232" si="577">SUM(W233:W235)</f>
        <v>0</v>
      </c>
      <c r="X232" s="186">
        <f t="shared" ref="X232" si="578">SUM(X233:X235)</f>
        <v>0</v>
      </c>
      <c r="Y232" s="186">
        <f t="shared" ref="Y232" si="579">SUM(Y233:Y235)</f>
        <v>0</v>
      </c>
      <c r="Z232" s="186">
        <f t="shared" ref="Z232" si="580">SUM(Z233:Z235)</f>
        <v>0</v>
      </c>
      <c r="AA232" s="186">
        <f t="shared" ref="AA232" si="581">SUM(AA233:AA235)</f>
        <v>0</v>
      </c>
      <c r="AB232" s="186">
        <f t="shared" ref="AB232" si="582">SUM(AB233:AB235)</f>
        <v>0</v>
      </c>
      <c r="AC232" s="186">
        <f t="shared" ref="AC232" si="583">SUM(AC233:AC235)</f>
        <v>3392.9332800000002</v>
      </c>
      <c r="AD232" s="186">
        <f t="shared" ref="AD232" si="584">SUM(AD233:AD235)</f>
        <v>3392.9332800000002</v>
      </c>
      <c r="AE232" s="186">
        <f t="shared" ref="AE232" si="585">SUM(AE233:AE235)</f>
        <v>0</v>
      </c>
      <c r="AF232" s="186">
        <f t="shared" ref="AF232" si="586">SUM(AF233:AF235)</f>
        <v>1231.3867199999995</v>
      </c>
      <c r="AG232" s="186">
        <f t="shared" ref="AG232" si="587">SUM(AG233:AG235)</f>
        <v>1231.3867199999995</v>
      </c>
      <c r="AH232" s="186">
        <f t="shared" ref="AH232" si="588">SUM(AH233:AH235)</f>
        <v>0</v>
      </c>
      <c r="AI232" s="186">
        <f t="shared" ref="AI232" si="589">SUM(AI233:AI235)</f>
        <v>0</v>
      </c>
      <c r="AJ232" s="186">
        <f t="shared" ref="AJ232" si="590">SUM(AJ233:AJ235)</f>
        <v>0</v>
      </c>
      <c r="AK232" s="186">
        <f t="shared" ref="AK232" si="591">SUM(AK233:AK235)</f>
        <v>0</v>
      </c>
      <c r="AL232" s="186">
        <f t="shared" ref="AL232" si="592">SUM(AL233:AL235)</f>
        <v>0</v>
      </c>
      <c r="AM232" s="186">
        <f t="shared" ref="AM232" si="593">SUM(AM233:AM235)</f>
        <v>0</v>
      </c>
      <c r="AN232" s="186">
        <f t="shared" ref="AN232" si="594">SUM(AN233:AN235)</f>
        <v>0</v>
      </c>
      <c r="AO232" s="186">
        <f t="shared" ref="AO232" si="595">SUM(AO233:AO235)</f>
        <v>0</v>
      </c>
      <c r="AP232" s="186">
        <f t="shared" ref="AP232" si="596">SUM(AP233:AP235)</f>
        <v>0</v>
      </c>
      <c r="AQ232" s="186">
        <f t="shared" ref="AQ232" si="597">SUM(AQ233:AQ235)</f>
        <v>0</v>
      </c>
      <c r="AR232" s="186">
        <f t="shared" ref="AR232" si="598">SUM(AR233:AR235)</f>
        <v>0</v>
      </c>
      <c r="AS232" s="186">
        <f t="shared" ref="AS232" si="599">SUM(AS233:AS235)</f>
        <v>0</v>
      </c>
      <c r="AT232" s="186">
        <f t="shared" ref="AT232" si="600">SUM(AT233:AT235)</f>
        <v>0</v>
      </c>
      <c r="AU232" s="186">
        <f t="shared" ref="AU232" si="601">SUM(AU233:AU235)</f>
        <v>0</v>
      </c>
      <c r="AV232" s="300"/>
    </row>
    <row r="233" spans="1:48">
      <c r="A233" s="298"/>
      <c r="B233" s="299"/>
      <c r="C233" s="299"/>
      <c r="D233" s="188" t="s">
        <v>37</v>
      </c>
      <c r="E233" s="186">
        <f t="shared" si="208"/>
        <v>0</v>
      </c>
      <c r="F233" s="186">
        <f t="shared" si="209"/>
        <v>0</v>
      </c>
      <c r="G233" s="186" t="e">
        <f t="shared" si="289"/>
        <v>#DIV/0!</v>
      </c>
      <c r="H233" s="184"/>
      <c r="I233" s="184"/>
      <c r="J233" s="190"/>
      <c r="K233" s="184"/>
      <c r="L233" s="184"/>
      <c r="M233" s="190"/>
      <c r="N233" s="184"/>
      <c r="O233" s="184"/>
      <c r="P233" s="190"/>
      <c r="Q233" s="184"/>
      <c r="R233" s="184"/>
      <c r="S233" s="190"/>
      <c r="T233" s="184"/>
      <c r="U233" s="184"/>
      <c r="V233" s="190"/>
      <c r="W233" s="184"/>
      <c r="X233" s="184"/>
      <c r="Y233" s="190"/>
      <c r="Z233" s="184"/>
      <c r="AA233" s="184"/>
      <c r="AB233" s="190"/>
      <c r="AC233" s="184"/>
      <c r="AD233" s="184"/>
      <c r="AE233" s="190"/>
      <c r="AF233" s="184"/>
      <c r="AG233" s="184"/>
      <c r="AH233" s="190"/>
      <c r="AI233" s="184"/>
      <c r="AJ233" s="184"/>
      <c r="AK233" s="190"/>
      <c r="AL233" s="184"/>
      <c r="AM233" s="184"/>
      <c r="AN233" s="184"/>
      <c r="AO233" s="184"/>
      <c r="AP233" s="190"/>
      <c r="AQ233" s="190"/>
      <c r="AR233" s="190"/>
      <c r="AS233" s="184"/>
      <c r="AT233" s="184"/>
      <c r="AU233" s="190"/>
      <c r="AV233" s="300"/>
    </row>
    <row r="234" spans="1:48" ht="31.2" customHeight="1">
      <c r="A234" s="298"/>
      <c r="B234" s="299"/>
      <c r="C234" s="299"/>
      <c r="D234" s="188" t="s">
        <v>2</v>
      </c>
      <c r="E234" s="186">
        <f t="shared" si="208"/>
        <v>0</v>
      </c>
      <c r="F234" s="186">
        <f t="shared" si="209"/>
        <v>0</v>
      </c>
      <c r="G234" s="186" t="e">
        <f t="shared" si="289"/>
        <v>#DIV/0!</v>
      </c>
      <c r="H234" s="184"/>
      <c r="I234" s="184"/>
      <c r="J234" s="190"/>
      <c r="K234" s="184"/>
      <c r="L234" s="184"/>
      <c r="M234" s="190"/>
      <c r="N234" s="184"/>
      <c r="O234" s="184"/>
      <c r="P234" s="190"/>
      <c r="Q234" s="184"/>
      <c r="R234" s="184"/>
      <c r="S234" s="190"/>
      <c r="T234" s="184"/>
      <c r="U234" s="184"/>
      <c r="V234" s="190"/>
      <c r="W234" s="184"/>
      <c r="X234" s="184"/>
      <c r="Y234" s="190"/>
      <c r="Z234" s="184"/>
      <c r="AA234" s="184"/>
      <c r="AB234" s="190"/>
      <c r="AC234" s="184"/>
      <c r="AD234" s="184"/>
      <c r="AE234" s="190"/>
      <c r="AF234" s="184"/>
      <c r="AG234" s="184"/>
      <c r="AH234" s="190"/>
      <c r="AI234" s="184"/>
      <c r="AJ234" s="184"/>
      <c r="AK234" s="190"/>
      <c r="AL234" s="190"/>
      <c r="AM234" s="190"/>
      <c r="AN234" s="184"/>
      <c r="AO234" s="184"/>
      <c r="AP234" s="190"/>
      <c r="AQ234" s="190"/>
      <c r="AR234" s="190"/>
      <c r="AS234" s="184"/>
      <c r="AT234" s="184"/>
      <c r="AU234" s="190"/>
      <c r="AV234" s="300"/>
    </row>
    <row r="235" spans="1:48" ht="21.75" customHeight="1">
      <c r="A235" s="298"/>
      <c r="B235" s="299"/>
      <c r="C235" s="299"/>
      <c r="D235" s="188" t="s">
        <v>43</v>
      </c>
      <c r="E235" s="186">
        <f t="shared" si="208"/>
        <v>4624.32</v>
      </c>
      <c r="F235" s="186">
        <f t="shared" si="209"/>
        <v>4624.32</v>
      </c>
      <c r="G235" s="186">
        <f t="shared" si="289"/>
        <v>100</v>
      </c>
      <c r="H235" s="184"/>
      <c r="I235" s="184"/>
      <c r="J235" s="190"/>
      <c r="K235" s="184"/>
      <c r="L235" s="184"/>
      <c r="M235" s="190"/>
      <c r="N235" s="184"/>
      <c r="O235" s="184"/>
      <c r="P235" s="190"/>
      <c r="Q235" s="184"/>
      <c r="R235" s="184"/>
      <c r="S235" s="190"/>
      <c r="T235" s="184"/>
      <c r="U235" s="184"/>
      <c r="V235" s="190"/>
      <c r="W235" s="184"/>
      <c r="X235" s="184"/>
      <c r="Y235" s="190"/>
      <c r="Z235" s="184"/>
      <c r="AA235" s="184"/>
      <c r="AB235" s="190"/>
      <c r="AC235" s="170">
        <v>3392.9332800000002</v>
      </c>
      <c r="AD235" s="170">
        <v>3392.9332800000002</v>
      </c>
      <c r="AE235" s="190"/>
      <c r="AF235" s="170">
        <f>4624.32-3392.93328</f>
        <v>1231.3867199999995</v>
      </c>
      <c r="AG235" s="170">
        <f>4624.32-3392.93328</f>
        <v>1231.3867199999995</v>
      </c>
      <c r="AH235" s="190"/>
      <c r="AI235" s="184"/>
      <c r="AJ235" s="184"/>
      <c r="AK235" s="190"/>
      <c r="AL235" s="190"/>
      <c r="AM235" s="190"/>
      <c r="AN235" s="184"/>
      <c r="AO235" s="184"/>
      <c r="AP235" s="190"/>
      <c r="AQ235" s="190"/>
      <c r="AR235" s="190"/>
      <c r="AS235" s="184"/>
      <c r="AT235" s="184"/>
      <c r="AU235" s="190"/>
      <c r="AV235" s="300"/>
    </row>
    <row r="236" spans="1:48" ht="30" customHeight="1">
      <c r="A236" s="298"/>
      <c r="B236" s="299"/>
      <c r="C236" s="299"/>
      <c r="D236" s="189" t="s">
        <v>273</v>
      </c>
      <c r="E236" s="186">
        <f t="shared" si="208"/>
        <v>0</v>
      </c>
      <c r="F236" s="186">
        <f t="shared" si="209"/>
        <v>0</v>
      </c>
      <c r="G236" s="186" t="e">
        <f t="shared" si="289"/>
        <v>#DIV/0!</v>
      </c>
      <c r="H236" s="184"/>
      <c r="I236" s="184"/>
      <c r="J236" s="190"/>
      <c r="K236" s="184"/>
      <c r="L236" s="184"/>
      <c r="M236" s="190"/>
      <c r="N236" s="184"/>
      <c r="O236" s="184"/>
      <c r="P236" s="190"/>
      <c r="Q236" s="184"/>
      <c r="R236" s="184"/>
      <c r="S236" s="190"/>
      <c r="T236" s="184"/>
      <c r="U236" s="184"/>
      <c r="V236" s="190"/>
      <c r="W236" s="184"/>
      <c r="X236" s="184"/>
      <c r="Y236" s="190"/>
      <c r="Z236" s="184"/>
      <c r="AA236" s="184"/>
      <c r="AB236" s="190"/>
      <c r="AC236" s="184"/>
      <c r="AD236" s="184"/>
      <c r="AE236" s="190"/>
      <c r="AF236" s="184"/>
      <c r="AG236" s="184"/>
      <c r="AH236" s="190"/>
      <c r="AI236" s="184"/>
      <c r="AJ236" s="184"/>
      <c r="AK236" s="190"/>
      <c r="AL236" s="190"/>
      <c r="AM236" s="190"/>
      <c r="AN236" s="184"/>
      <c r="AO236" s="184"/>
      <c r="AP236" s="190"/>
      <c r="AQ236" s="190"/>
      <c r="AR236" s="190"/>
      <c r="AS236" s="184"/>
      <c r="AT236" s="184"/>
      <c r="AU236" s="190"/>
      <c r="AV236" s="300"/>
    </row>
    <row r="237" spans="1:48" s="116" customFormat="1" ht="22.2" customHeight="1">
      <c r="A237" s="298" t="s">
        <v>341</v>
      </c>
      <c r="B237" s="299" t="s">
        <v>473</v>
      </c>
      <c r="C237" s="299" t="s">
        <v>476</v>
      </c>
      <c r="D237" s="192" t="s">
        <v>41</v>
      </c>
      <c r="E237" s="186">
        <f t="shared" si="208"/>
        <v>1642.62</v>
      </c>
      <c r="F237" s="186">
        <f t="shared" si="209"/>
        <v>1074.4376600000001</v>
      </c>
      <c r="G237" s="186">
        <f t="shared" si="289"/>
        <v>65.40999500797507</v>
      </c>
      <c r="H237" s="186">
        <f>SUM(H238:H240)</f>
        <v>0</v>
      </c>
      <c r="I237" s="186">
        <f t="shared" ref="I237" si="602">SUM(I238:I240)</f>
        <v>0</v>
      </c>
      <c r="J237" s="186">
        <f t="shared" ref="J237" si="603">SUM(J238:J240)</f>
        <v>0</v>
      </c>
      <c r="K237" s="186">
        <f t="shared" ref="K237" si="604">SUM(K238:K240)</f>
        <v>0</v>
      </c>
      <c r="L237" s="186">
        <f t="shared" ref="L237" si="605">SUM(L238:L240)</f>
        <v>0</v>
      </c>
      <c r="M237" s="186">
        <f t="shared" ref="M237" si="606">SUM(M238:M240)</f>
        <v>0</v>
      </c>
      <c r="N237" s="186">
        <f t="shared" ref="N237" si="607">SUM(N238:N240)</f>
        <v>0</v>
      </c>
      <c r="O237" s="186">
        <f t="shared" ref="O237" si="608">SUM(O238:O240)</f>
        <v>0</v>
      </c>
      <c r="P237" s="186">
        <f t="shared" ref="P237" si="609">SUM(P238:P240)</f>
        <v>0</v>
      </c>
      <c r="Q237" s="186">
        <f t="shared" ref="Q237" si="610">SUM(Q238:Q240)</f>
        <v>0</v>
      </c>
      <c r="R237" s="186">
        <f t="shared" ref="R237" si="611">SUM(R238:R240)</f>
        <v>0</v>
      </c>
      <c r="S237" s="186">
        <f t="shared" ref="S237" si="612">SUM(S238:S240)</f>
        <v>0</v>
      </c>
      <c r="T237" s="186">
        <f t="shared" ref="T237" si="613">SUM(T238:T240)</f>
        <v>0</v>
      </c>
      <c r="U237" s="186">
        <f t="shared" ref="U237" si="614">SUM(U238:U240)</f>
        <v>0</v>
      </c>
      <c r="V237" s="186">
        <f t="shared" ref="V237" si="615">SUM(V238:V240)</f>
        <v>0</v>
      </c>
      <c r="W237" s="186">
        <f t="shared" ref="W237" si="616">SUM(W238:W240)</f>
        <v>0</v>
      </c>
      <c r="X237" s="186">
        <f t="shared" ref="X237" si="617">SUM(X238:X240)</f>
        <v>0</v>
      </c>
      <c r="Y237" s="186">
        <f t="shared" ref="Y237" si="618">SUM(Y238:Y240)</f>
        <v>0</v>
      </c>
      <c r="Z237" s="186">
        <f t="shared" ref="Z237" si="619">SUM(Z238:Z240)</f>
        <v>0</v>
      </c>
      <c r="AA237" s="186">
        <f t="shared" ref="AA237" si="620">SUM(AA238:AA240)</f>
        <v>0</v>
      </c>
      <c r="AB237" s="186">
        <f t="shared" ref="AB237" si="621">SUM(AB238:AB240)</f>
        <v>0</v>
      </c>
      <c r="AC237" s="186">
        <f t="shared" ref="AC237" si="622">SUM(AC238:AC240)</f>
        <v>1074.4376600000001</v>
      </c>
      <c r="AD237" s="186">
        <f t="shared" ref="AD237" si="623">SUM(AD238:AD240)</f>
        <v>1074.4376600000001</v>
      </c>
      <c r="AE237" s="186">
        <f t="shared" ref="AE237" si="624">SUM(AE238:AE240)</f>
        <v>0</v>
      </c>
      <c r="AF237" s="186">
        <f t="shared" ref="AF237" si="625">SUM(AF238:AF240)</f>
        <v>0</v>
      </c>
      <c r="AG237" s="186">
        <f t="shared" ref="AG237" si="626">SUM(AG238:AG240)</f>
        <v>0</v>
      </c>
      <c r="AH237" s="186">
        <f t="shared" ref="AH237" si="627">SUM(AH238:AH240)</f>
        <v>0</v>
      </c>
      <c r="AI237" s="186">
        <f t="shared" ref="AI237" si="628">SUM(AI238:AI240)</f>
        <v>568.18233999999984</v>
      </c>
      <c r="AJ237" s="186">
        <f t="shared" ref="AJ237" si="629">SUM(AJ238:AJ240)</f>
        <v>0</v>
      </c>
      <c r="AK237" s="186">
        <f t="shared" ref="AK237" si="630">SUM(AK238:AK240)</f>
        <v>0</v>
      </c>
      <c r="AL237" s="186">
        <f t="shared" ref="AL237" si="631">SUM(AL238:AL240)</f>
        <v>0</v>
      </c>
      <c r="AM237" s="186">
        <f t="shared" ref="AM237" si="632">SUM(AM238:AM240)</f>
        <v>0</v>
      </c>
      <c r="AN237" s="186">
        <f t="shared" ref="AN237" si="633">SUM(AN238:AN240)</f>
        <v>0</v>
      </c>
      <c r="AO237" s="186">
        <f t="shared" ref="AO237" si="634">SUM(AO238:AO240)</f>
        <v>0</v>
      </c>
      <c r="AP237" s="186">
        <f t="shared" ref="AP237" si="635">SUM(AP238:AP240)</f>
        <v>0</v>
      </c>
      <c r="AQ237" s="186">
        <f t="shared" ref="AQ237" si="636">SUM(AQ238:AQ240)</f>
        <v>0</v>
      </c>
      <c r="AR237" s="186">
        <f t="shared" ref="AR237" si="637">SUM(AR238:AR240)</f>
        <v>0</v>
      </c>
      <c r="AS237" s="186">
        <f t="shared" ref="AS237" si="638">SUM(AS238:AS240)</f>
        <v>0</v>
      </c>
      <c r="AT237" s="186">
        <f t="shared" ref="AT237" si="639">SUM(AT238:AT240)</f>
        <v>0</v>
      </c>
      <c r="AU237" s="186">
        <f t="shared" ref="AU237" si="640">SUM(AU238:AU240)</f>
        <v>0</v>
      </c>
      <c r="AV237" s="300"/>
    </row>
    <row r="238" spans="1:48">
      <c r="A238" s="298"/>
      <c r="B238" s="299"/>
      <c r="C238" s="299"/>
      <c r="D238" s="188" t="s">
        <v>37</v>
      </c>
      <c r="E238" s="186">
        <f t="shared" si="208"/>
        <v>0</v>
      </c>
      <c r="F238" s="186">
        <f t="shared" si="209"/>
        <v>0</v>
      </c>
      <c r="G238" s="186" t="e">
        <f t="shared" si="289"/>
        <v>#DIV/0!</v>
      </c>
      <c r="H238" s="184"/>
      <c r="I238" s="184"/>
      <c r="J238" s="190"/>
      <c r="K238" s="184"/>
      <c r="L238" s="184"/>
      <c r="M238" s="190"/>
      <c r="N238" s="184"/>
      <c r="O238" s="184"/>
      <c r="P238" s="190"/>
      <c r="Q238" s="184"/>
      <c r="R238" s="184"/>
      <c r="S238" s="190"/>
      <c r="T238" s="184"/>
      <c r="U238" s="184"/>
      <c r="V238" s="190"/>
      <c r="W238" s="184"/>
      <c r="X238" s="184"/>
      <c r="Y238" s="190"/>
      <c r="Z238" s="184"/>
      <c r="AA238" s="184"/>
      <c r="AB238" s="190"/>
      <c r="AC238" s="184"/>
      <c r="AD238" s="184"/>
      <c r="AE238" s="190"/>
      <c r="AF238" s="184"/>
      <c r="AG238" s="184"/>
      <c r="AH238" s="190"/>
      <c r="AI238" s="184"/>
      <c r="AJ238" s="184"/>
      <c r="AK238" s="190"/>
      <c r="AL238" s="184"/>
      <c r="AM238" s="184"/>
      <c r="AN238" s="184"/>
      <c r="AO238" s="184"/>
      <c r="AP238" s="190"/>
      <c r="AQ238" s="190"/>
      <c r="AR238" s="190"/>
      <c r="AS238" s="184"/>
      <c r="AT238" s="184"/>
      <c r="AU238" s="190"/>
      <c r="AV238" s="300"/>
    </row>
    <row r="239" spans="1:48" ht="31.2" customHeight="1">
      <c r="A239" s="298"/>
      <c r="B239" s="299"/>
      <c r="C239" s="299"/>
      <c r="D239" s="188" t="s">
        <v>2</v>
      </c>
      <c r="E239" s="186">
        <f t="shared" si="208"/>
        <v>0</v>
      </c>
      <c r="F239" s="186">
        <f t="shared" si="209"/>
        <v>0</v>
      </c>
      <c r="G239" s="186" t="e">
        <f t="shared" si="289"/>
        <v>#DIV/0!</v>
      </c>
      <c r="H239" s="184"/>
      <c r="I239" s="184"/>
      <c r="J239" s="190"/>
      <c r="K239" s="184"/>
      <c r="L239" s="184"/>
      <c r="M239" s="190"/>
      <c r="N239" s="184"/>
      <c r="O239" s="184"/>
      <c r="P239" s="190"/>
      <c r="Q239" s="184"/>
      <c r="R239" s="184"/>
      <c r="S239" s="190"/>
      <c r="T239" s="184"/>
      <c r="U239" s="184"/>
      <c r="V239" s="190"/>
      <c r="W239" s="184"/>
      <c r="X239" s="184"/>
      <c r="Y239" s="190"/>
      <c r="Z239" s="184"/>
      <c r="AA239" s="184"/>
      <c r="AB239" s="190"/>
      <c r="AC239" s="184"/>
      <c r="AD239" s="184"/>
      <c r="AE239" s="190"/>
      <c r="AF239" s="184"/>
      <c r="AG239" s="184"/>
      <c r="AH239" s="190"/>
      <c r="AI239" s="184"/>
      <c r="AJ239" s="184"/>
      <c r="AK239" s="190"/>
      <c r="AL239" s="190"/>
      <c r="AM239" s="190"/>
      <c r="AN239" s="184"/>
      <c r="AO239" s="184"/>
      <c r="AP239" s="190"/>
      <c r="AQ239" s="190"/>
      <c r="AR239" s="190"/>
      <c r="AS239" s="184"/>
      <c r="AT239" s="184"/>
      <c r="AU239" s="190"/>
      <c r="AV239" s="300"/>
    </row>
    <row r="240" spans="1:48" ht="21.75" customHeight="1">
      <c r="A240" s="298"/>
      <c r="B240" s="299"/>
      <c r="C240" s="299"/>
      <c r="D240" s="188" t="s">
        <v>43</v>
      </c>
      <c r="E240" s="186">
        <f t="shared" si="208"/>
        <v>1642.62</v>
      </c>
      <c r="F240" s="186">
        <f t="shared" si="209"/>
        <v>1074.4376600000001</v>
      </c>
      <c r="G240" s="186">
        <f t="shared" si="289"/>
        <v>65.40999500797507</v>
      </c>
      <c r="H240" s="184"/>
      <c r="I240" s="184"/>
      <c r="J240" s="190"/>
      <c r="K240" s="184"/>
      <c r="L240" s="184"/>
      <c r="M240" s="190"/>
      <c r="N240" s="184"/>
      <c r="O240" s="184"/>
      <c r="P240" s="190"/>
      <c r="Q240" s="184"/>
      <c r="R240" s="184"/>
      <c r="S240" s="190"/>
      <c r="T240" s="184"/>
      <c r="U240" s="184"/>
      <c r="V240" s="190"/>
      <c r="W240" s="184"/>
      <c r="X240" s="184"/>
      <c r="Y240" s="190"/>
      <c r="Z240" s="184"/>
      <c r="AA240" s="184"/>
      <c r="AB240" s="190"/>
      <c r="AC240" s="170">
        <v>1074.4376600000001</v>
      </c>
      <c r="AD240" s="170">
        <v>1074.4376600000001</v>
      </c>
      <c r="AE240" s="190"/>
      <c r="AF240" s="170"/>
      <c r="AG240" s="184"/>
      <c r="AH240" s="190"/>
      <c r="AI240" s="170">
        <f>1642.62-1074.43766</f>
        <v>568.18233999999984</v>
      </c>
      <c r="AJ240" s="184"/>
      <c r="AK240" s="190"/>
      <c r="AL240" s="190"/>
      <c r="AM240" s="190"/>
      <c r="AN240" s="184"/>
      <c r="AO240" s="184"/>
      <c r="AP240" s="190"/>
      <c r="AQ240" s="190"/>
      <c r="AR240" s="190"/>
      <c r="AS240" s="184"/>
      <c r="AT240" s="184"/>
      <c r="AU240" s="190"/>
      <c r="AV240" s="300"/>
    </row>
    <row r="241" spans="1:48" ht="30" customHeight="1">
      <c r="A241" s="298"/>
      <c r="B241" s="299"/>
      <c r="C241" s="299"/>
      <c r="D241" s="189" t="s">
        <v>273</v>
      </c>
      <c r="E241" s="186">
        <f t="shared" si="208"/>
        <v>0</v>
      </c>
      <c r="F241" s="186">
        <f t="shared" si="209"/>
        <v>0</v>
      </c>
      <c r="G241" s="186" t="e">
        <f t="shared" si="289"/>
        <v>#DIV/0!</v>
      </c>
      <c r="H241" s="184"/>
      <c r="I241" s="184"/>
      <c r="J241" s="190"/>
      <c r="K241" s="184"/>
      <c r="L241" s="184"/>
      <c r="M241" s="190"/>
      <c r="N241" s="184"/>
      <c r="O241" s="184"/>
      <c r="P241" s="190"/>
      <c r="Q241" s="184"/>
      <c r="R241" s="184"/>
      <c r="S241" s="190"/>
      <c r="T241" s="184"/>
      <c r="U241" s="184"/>
      <c r="V241" s="190"/>
      <c r="W241" s="184"/>
      <c r="X241" s="184"/>
      <c r="Y241" s="190"/>
      <c r="Z241" s="184"/>
      <c r="AA241" s="184"/>
      <c r="AB241" s="190"/>
      <c r="AC241" s="184"/>
      <c r="AD241" s="184"/>
      <c r="AE241" s="190"/>
      <c r="AF241" s="184"/>
      <c r="AG241" s="184"/>
      <c r="AH241" s="190"/>
      <c r="AI241" s="184"/>
      <c r="AJ241" s="184"/>
      <c r="AK241" s="190"/>
      <c r="AL241" s="190"/>
      <c r="AM241" s="190"/>
      <c r="AN241" s="184"/>
      <c r="AO241" s="184"/>
      <c r="AP241" s="190"/>
      <c r="AQ241" s="190"/>
      <c r="AR241" s="190"/>
      <c r="AS241" s="184"/>
      <c r="AT241" s="184"/>
      <c r="AU241" s="190"/>
      <c r="AV241" s="300"/>
    </row>
    <row r="242" spans="1:48" s="116" customFormat="1" ht="22.2" customHeight="1">
      <c r="A242" s="298" t="s">
        <v>342</v>
      </c>
      <c r="B242" s="299" t="s">
        <v>474</v>
      </c>
      <c r="C242" s="299" t="s">
        <v>476</v>
      </c>
      <c r="D242" s="192" t="s">
        <v>41</v>
      </c>
      <c r="E242" s="186">
        <f t="shared" si="208"/>
        <v>1582.19</v>
      </c>
      <c r="F242" s="186">
        <f t="shared" si="209"/>
        <v>1582.19</v>
      </c>
      <c r="G242" s="186">
        <f t="shared" si="289"/>
        <v>100</v>
      </c>
      <c r="H242" s="186">
        <f>SUM(H243:H245)</f>
        <v>0</v>
      </c>
      <c r="I242" s="186">
        <f t="shared" ref="I242" si="641">SUM(I243:I245)</f>
        <v>0</v>
      </c>
      <c r="J242" s="186">
        <f t="shared" ref="J242" si="642">SUM(J243:J245)</f>
        <v>0</v>
      </c>
      <c r="K242" s="186">
        <f t="shared" ref="K242" si="643">SUM(K243:K245)</f>
        <v>0</v>
      </c>
      <c r="L242" s="186">
        <f t="shared" ref="L242" si="644">SUM(L243:L245)</f>
        <v>0</v>
      </c>
      <c r="M242" s="186">
        <f t="shared" ref="M242" si="645">SUM(M243:M245)</f>
        <v>0</v>
      </c>
      <c r="N242" s="186">
        <f t="shared" ref="N242" si="646">SUM(N243:N245)</f>
        <v>0</v>
      </c>
      <c r="O242" s="186">
        <f t="shared" ref="O242" si="647">SUM(O243:O245)</f>
        <v>0</v>
      </c>
      <c r="P242" s="186">
        <f t="shared" ref="P242" si="648">SUM(P243:P245)</f>
        <v>0</v>
      </c>
      <c r="Q242" s="186">
        <f t="shared" ref="Q242" si="649">SUM(Q243:Q245)</f>
        <v>0</v>
      </c>
      <c r="R242" s="186">
        <f t="shared" ref="R242" si="650">SUM(R243:R245)</f>
        <v>0</v>
      </c>
      <c r="S242" s="186">
        <f t="shared" ref="S242" si="651">SUM(S243:S245)</f>
        <v>0</v>
      </c>
      <c r="T242" s="186">
        <f t="shared" ref="T242" si="652">SUM(T243:T245)</f>
        <v>0</v>
      </c>
      <c r="U242" s="186">
        <f t="shared" ref="U242" si="653">SUM(U243:U245)</f>
        <v>0</v>
      </c>
      <c r="V242" s="186">
        <f t="shared" ref="V242" si="654">SUM(V243:V245)</f>
        <v>0</v>
      </c>
      <c r="W242" s="186">
        <f t="shared" ref="W242" si="655">SUM(W243:W245)</f>
        <v>0</v>
      </c>
      <c r="X242" s="186">
        <f t="shared" ref="X242" si="656">SUM(X243:X245)</f>
        <v>0</v>
      </c>
      <c r="Y242" s="186">
        <f t="shared" ref="Y242" si="657">SUM(Y243:Y245)</f>
        <v>0</v>
      </c>
      <c r="Z242" s="186">
        <f t="shared" ref="Z242" si="658">SUM(Z243:Z245)</f>
        <v>0</v>
      </c>
      <c r="AA242" s="186">
        <f t="shared" ref="AA242" si="659">SUM(AA243:AA245)</f>
        <v>0</v>
      </c>
      <c r="AB242" s="186">
        <f t="shared" ref="AB242" si="660">SUM(AB243:AB245)</f>
        <v>0</v>
      </c>
      <c r="AC242" s="186">
        <f t="shared" ref="AC242" si="661">SUM(AC243:AC245)</f>
        <v>1503.2059200000001</v>
      </c>
      <c r="AD242" s="186">
        <f t="shared" ref="AD242" si="662">SUM(AD243:AD245)</f>
        <v>1503.2059200000001</v>
      </c>
      <c r="AE242" s="186">
        <f t="shared" ref="AE242" si="663">SUM(AE243:AE245)</f>
        <v>0</v>
      </c>
      <c r="AF242" s="186">
        <f t="shared" ref="AF242" si="664">SUM(AF243:AF245)</f>
        <v>78.984079999999949</v>
      </c>
      <c r="AG242" s="186">
        <f t="shared" ref="AG242" si="665">SUM(AG243:AG245)</f>
        <v>78.984079999999949</v>
      </c>
      <c r="AH242" s="186">
        <f t="shared" ref="AH242" si="666">SUM(AH243:AH245)</f>
        <v>0</v>
      </c>
      <c r="AI242" s="186">
        <f t="shared" ref="AI242" si="667">SUM(AI243:AI245)</f>
        <v>0</v>
      </c>
      <c r="AJ242" s="186">
        <f t="shared" ref="AJ242" si="668">SUM(AJ243:AJ245)</f>
        <v>0</v>
      </c>
      <c r="AK242" s="186">
        <f t="shared" ref="AK242" si="669">SUM(AK243:AK245)</f>
        <v>0</v>
      </c>
      <c r="AL242" s="186">
        <f t="shared" ref="AL242" si="670">SUM(AL243:AL245)</f>
        <v>0</v>
      </c>
      <c r="AM242" s="186">
        <f t="shared" ref="AM242" si="671">SUM(AM243:AM245)</f>
        <v>0</v>
      </c>
      <c r="AN242" s="186">
        <f t="shared" ref="AN242" si="672">SUM(AN243:AN245)</f>
        <v>0</v>
      </c>
      <c r="AO242" s="186">
        <f t="shared" ref="AO242" si="673">SUM(AO243:AO245)</f>
        <v>0</v>
      </c>
      <c r="AP242" s="186">
        <f t="shared" ref="AP242" si="674">SUM(AP243:AP245)</f>
        <v>0</v>
      </c>
      <c r="AQ242" s="186">
        <f t="shared" ref="AQ242" si="675">SUM(AQ243:AQ245)</f>
        <v>0</v>
      </c>
      <c r="AR242" s="186">
        <f t="shared" ref="AR242" si="676">SUM(AR243:AR245)</f>
        <v>0</v>
      </c>
      <c r="AS242" s="186">
        <f t="shared" ref="AS242" si="677">SUM(AS243:AS245)</f>
        <v>0</v>
      </c>
      <c r="AT242" s="186">
        <f t="shared" ref="AT242" si="678">SUM(AT243:AT245)</f>
        <v>0</v>
      </c>
      <c r="AU242" s="186">
        <f t="shared" ref="AU242" si="679">SUM(AU243:AU245)</f>
        <v>0</v>
      </c>
      <c r="AV242" s="300"/>
    </row>
    <row r="243" spans="1:48">
      <c r="A243" s="298"/>
      <c r="B243" s="299"/>
      <c r="C243" s="299"/>
      <c r="D243" s="188" t="s">
        <v>37</v>
      </c>
      <c r="E243" s="186">
        <f t="shared" si="208"/>
        <v>0</v>
      </c>
      <c r="F243" s="186">
        <f t="shared" si="209"/>
        <v>0</v>
      </c>
      <c r="G243" s="186" t="e">
        <f t="shared" si="289"/>
        <v>#DIV/0!</v>
      </c>
      <c r="H243" s="184"/>
      <c r="I243" s="184"/>
      <c r="J243" s="190"/>
      <c r="K243" s="184"/>
      <c r="L243" s="184"/>
      <c r="M243" s="190"/>
      <c r="N243" s="184"/>
      <c r="O243" s="184"/>
      <c r="P243" s="190"/>
      <c r="Q243" s="184"/>
      <c r="R243" s="184"/>
      <c r="S243" s="190"/>
      <c r="T243" s="184"/>
      <c r="U243" s="184"/>
      <c r="V243" s="190"/>
      <c r="W243" s="184"/>
      <c r="X243" s="184"/>
      <c r="Y243" s="190"/>
      <c r="Z243" s="184"/>
      <c r="AA243" s="184"/>
      <c r="AB243" s="190"/>
      <c r="AC243" s="184"/>
      <c r="AD243" s="184"/>
      <c r="AE243" s="190"/>
      <c r="AF243" s="184"/>
      <c r="AG243" s="184"/>
      <c r="AH243" s="190"/>
      <c r="AI243" s="184"/>
      <c r="AJ243" s="184"/>
      <c r="AK243" s="190"/>
      <c r="AL243" s="184"/>
      <c r="AM243" s="184"/>
      <c r="AN243" s="184"/>
      <c r="AO243" s="184"/>
      <c r="AP243" s="190"/>
      <c r="AQ243" s="190"/>
      <c r="AR243" s="190"/>
      <c r="AS243" s="184"/>
      <c r="AT243" s="184"/>
      <c r="AU243" s="190"/>
      <c r="AV243" s="300"/>
    </row>
    <row r="244" spans="1:48" ht="31.2" customHeight="1">
      <c r="A244" s="298"/>
      <c r="B244" s="299"/>
      <c r="C244" s="299"/>
      <c r="D244" s="188" t="s">
        <v>2</v>
      </c>
      <c r="E244" s="186">
        <f t="shared" ref="E244:E307" si="680">H244+K244+N244+Q244+T244+W244+Z244+AC244+AF244+AI244+AN244+AS244</f>
        <v>0</v>
      </c>
      <c r="F244" s="186">
        <f t="shared" ref="F244:F307" si="681">I244+L244+O244+R244+U244+X244+AA244+AD244+AG244+AJ244+AO244+AT244</f>
        <v>0</v>
      </c>
      <c r="G244" s="186" t="e">
        <f t="shared" si="289"/>
        <v>#DIV/0!</v>
      </c>
      <c r="H244" s="184"/>
      <c r="I244" s="184"/>
      <c r="J244" s="190"/>
      <c r="K244" s="184"/>
      <c r="L244" s="184"/>
      <c r="M244" s="190"/>
      <c r="N244" s="184"/>
      <c r="O244" s="184"/>
      <c r="P244" s="190"/>
      <c r="Q244" s="184"/>
      <c r="R244" s="184"/>
      <c r="S244" s="190"/>
      <c r="T244" s="184"/>
      <c r="U244" s="184"/>
      <c r="V244" s="190"/>
      <c r="W244" s="184"/>
      <c r="X244" s="184"/>
      <c r="Y244" s="190"/>
      <c r="Z244" s="184"/>
      <c r="AA244" s="184"/>
      <c r="AB244" s="190"/>
      <c r="AC244" s="184"/>
      <c r="AD244" s="184"/>
      <c r="AE244" s="190"/>
      <c r="AF244" s="184"/>
      <c r="AG244" s="184"/>
      <c r="AH244" s="190"/>
      <c r="AI244" s="184"/>
      <c r="AJ244" s="184"/>
      <c r="AK244" s="190"/>
      <c r="AL244" s="190"/>
      <c r="AM244" s="190"/>
      <c r="AN244" s="184"/>
      <c r="AO244" s="184"/>
      <c r="AP244" s="190"/>
      <c r="AQ244" s="190"/>
      <c r="AR244" s="190"/>
      <c r="AS244" s="184"/>
      <c r="AT244" s="184"/>
      <c r="AU244" s="190"/>
      <c r="AV244" s="300"/>
    </row>
    <row r="245" spans="1:48" ht="21.75" customHeight="1">
      <c r="A245" s="298"/>
      <c r="B245" s="299"/>
      <c r="C245" s="299"/>
      <c r="D245" s="188" t="s">
        <v>43</v>
      </c>
      <c r="E245" s="186">
        <f t="shared" si="680"/>
        <v>1582.19</v>
      </c>
      <c r="F245" s="186">
        <f t="shared" si="681"/>
        <v>1582.19</v>
      </c>
      <c r="G245" s="186">
        <f t="shared" si="289"/>
        <v>100</v>
      </c>
      <c r="H245" s="184"/>
      <c r="I245" s="184"/>
      <c r="J245" s="190"/>
      <c r="K245" s="184"/>
      <c r="L245" s="184"/>
      <c r="M245" s="190"/>
      <c r="N245" s="184"/>
      <c r="O245" s="184"/>
      <c r="P245" s="190"/>
      <c r="Q245" s="184"/>
      <c r="R245" s="184"/>
      <c r="S245" s="190"/>
      <c r="T245" s="184"/>
      <c r="U245" s="184"/>
      <c r="V245" s="190"/>
      <c r="W245" s="184"/>
      <c r="X245" s="184"/>
      <c r="Y245" s="190"/>
      <c r="Z245" s="184"/>
      <c r="AA245" s="184"/>
      <c r="AB245" s="190"/>
      <c r="AC245" s="170">
        <v>1503.2059200000001</v>
      </c>
      <c r="AD245" s="170">
        <v>1503.2059200000001</v>
      </c>
      <c r="AE245" s="190"/>
      <c r="AF245" s="170">
        <f>1582.19-1503.20592</f>
        <v>78.984079999999949</v>
      </c>
      <c r="AG245" s="170">
        <f>1582.19-1503.20592</f>
        <v>78.984079999999949</v>
      </c>
      <c r="AH245" s="190"/>
      <c r="AI245" s="184"/>
      <c r="AJ245" s="184"/>
      <c r="AK245" s="190"/>
      <c r="AL245" s="190"/>
      <c r="AM245" s="190"/>
      <c r="AN245" s="184"/>
      <c r="AO245" s="184"/>
      <c r="AP245" s="190"/>
      <c r="AQ245" s="190"/>
      <c r="AR245" s="190"/>
      <c r="AS245" s="184"/>
      <c r="AT245" s="184"/>
      <c r="AU245" s="190"/>
      <c r="AV245" s="300"/>
    </row>
    <row r="246" spans="1:48" ht="30" customHeight="1">
      <c r="A246" s="298"/>
      <c r="B246" s="299"/>
      <c r="C246" s="299"/>
      <c r="D246" s="189" t="s">
        <v>273</v>
      </c>
      <c r="E246" s="186">
        <f t="shared" si="680"/>
        <v>0</v>
      </c>
      <c r="F246" s="186">
        <f t="shared" si="681"/>
        <v>0</v>
      </c>
      <c r="G246" s="186" t="e">
        <f t="shared" si="289"/>
        <v>#DIV/0!</v>
      </c>
      <c r="H246" s="184"/>
      <c r="I246" s="184"/>
      <c r="J246" s="190"/>
      <c r="K246" s="184"/>
      <c r="L246" s="184"/>
      <c r="M246" s="190"/>
      <c r="N246" s="184"/>
      <c r="O246" s="184"/>
      <c r="P246" s="190"/>
      <c r="Q246" s="184"/>
      <c r="R246" s="184"/>
      <c r="S246" s="190"/>
      <c r="T246" s="184"/>
      <c r="U246" s="184"/>
      <c r="V246" s="190"/>
      <c r="W246" s="184"/>
      <c r="X246" s="184"/>
      <c r="Y246" s="190"/>
      <c r="Z246" s="184"/>
      <c r="AA246" s="184"/>
      <c r="AB246" s="190"/>
      <c r="AC246" s="184"/>
      <c r="AD246" s="184"/>
      <c r="AE246" s="190"/>
      <c r="AF246" s="184"/>
      <c r="AG246" s="184"/>
      <c r="AH246" s="190"/>
      <c r="AI246" s="184"/>
      <c r="AJ246" s="184"/>
      <c r="AK246" s="190"/>
      <c r="AL246" s="190"/>
      <c r="AM246" s="190"/>
      <c r="AN246" s="184"/>
      <c r="AO246" s="184"/>
      <c r="AP246" s="190"/>
      <c r="AQ246" s="190"/>
      <c r="AR246" s="190"/>
      <c r="AS246" s="184"/>
      <c r="AT246" s="184"/>
      <c r="AU246" s="190"/>
      <c r="AV246" s="300"/>
    </row>
    <row r="247" spans="1:48" s="116" customFormat="1" ht="22.2" customHeight="1">
      <c r="A247" s="298" t="s">
        <v>477</v>
      </c>
      <c r="B247" s="299" t="s">
        <v>484</v>
      </c>
      <c r="C247" s="299" t="s">
        <v>476</v>
      </c>
      <c r="D247" s="192" t="s">
        <v>41</v>
      </c>
      <c r="E247" s="186">
        <f t="shared" si="680"/>
        <v>2059.21</v>
      </c>
      <c r="F247" s="186">
        <f t="shared" si="681"/>
        <v>2059.21</v>
      </c>
      <c r="G247" s="186">
        <f t="shared" ref="G247:G251" si="682">F247/E247*100</f>
        <v>100</v>
      </c>
      <c r="H247" s="186">
        <f>SUM(H248:H250)</f>
        <v>0</v>
      </c>
      <c r="I247" s="186">
        <f t="shared" ref="I247:AU247" si="683">SUM(I248:I250)</f>
        <v>0</v>
      </c>
      <c r="J247" s="186">
        <f t="shared" si="683"/>
        <v>0</v>
      </c>
      <c r="K247" s="186">
        <f t="shared" si="683"/>
        <v>0</v>
      </c>
      <c r="L247" s="186">
        <f t="shared" si="683"/>
        <v>0</v>
      </c>
      <c r="M247" s="186">
        <f t="shared" si="683"/>
        <v>0</v>
      </c>
      <c r="N247" s="186">
        <f t="shared" si="683"/>
        <v>0</v>
      </c>
      <c r="O247" s="186">
        <f t="shared" si="683"/>
        <v>0</v>
      </c>
      <c r="P247" s="186">
        <f t="shared" si="683"/>
        <v>0</v>
      </c>
      <c r="Q247" s="186">
        <f t="shared" si="683"/>
        <v>0</v>
      </c>
      <c r="R247" s="186">
        <f t="shared" si="683"/>
        <v>0</v>
      </c>
      <c r="S247" s="186">
        <f t="shared" si="683"/>
        <v>0</v>
      </c>
      <c r="T247" s="186">
        <f t="shared" si="683"/>
        <v>0</v>
      </c>
      <c r="U247" s="186">
        <f t="shared" si="683"/>
        <v>0</v>
      </c>
      <c r="V247" s="186">
        <f t="shared" si="683"/>
        <v>0</v>
      </c>
      <c r="W247" s="186">
        <f t="shared" si="683"/>
        <v>0</v>
      </c>
      <c r="X247" s="186">
        <f t="shared" si="683"/>
        <v>0</v>
      </c>
      <c r="Y247" s="186">
        <f t="shared" si="683"/>
        <v>0</v>
      </c>
      <c r="Z247" s="186">
        <f t="shared" si="683"/>
        <v>0</v>
      </c>
      <c r="AA247" s="186">
        <f t="shared" si="683"/>
        <v>0</v>
      </c>
      <c r="AB247" s="186">
        <f t="shared" si="683"/>
        <v>0</v>
      </c>
      <c r="AC247" s="186">
        <f t="shared" si="683"/>
        <v>1988.5318600000001</v>
      </c>
      <c r="AD247" s="186">
        <f t="shared" si="683"/>
        <v>1988.5318600000001</v>
      </c>
      <c r="AE247" s="186">
        <f t="shared" si="683"/>
        <v>0</v>
      </c>
      <c r="AF247" s="186">
        <f t="shared" si="683"/>
        <v>70.678139999999985</v>
      </c>
      <c r="AG247" s="186">
        <f t="shared" si="683"/>
        <v>70.678139999999985</v>
      </c>
      <c r="AH247" s="186">
        <f t="shared" si="683"/>
        <v>0</v>
      </c>
      <c r="AI247" s="186">
        <f t="shared" si="683"/>
        <v>0</v>
      </c>
      <c r="AJ247" s="186">
        <f t="shared" si="683"/>
        <v>0</v>
      </c>
      <c r="AK247" s="186">
        <f t="shared" si="683"/>
        <v>0</v>
      </c>
      <c r="AL247" s="186">
        <f t="shared" si="683"/>
        <v>0</v>
      </c>
      <c r="AM247" s="186">
        <f t="shared" si="683"/>
        <v>0</v>
      </c>
      <c r="AN247" s="186">
        <f t="shared" si="683"/>
        <v>0</v>
      </c>
      <c r="AO247" s="186">
        <f t="shared" si="683"/>
        <v>0</v>
      </c>
      <c r="AP247" s="186">
        <f t="shared" si="683"/>
        <v>0</v>
      </c>
      <c r="AQ247" s="186">
        <f t="shared" si="683"/>
        <v>0</v>
      </c>
      <c r="AR247" s="186">
        <f t="shared" si="683"/>
        <v>0</v>
      </c>
      <c r="AS247" s="186">
        <f t="shared" si="683"/>
        <v>0</v>
      </c>
      <c r="AT247" s="186">
        <f t="shared" si="683"/>
        <v>0</v>
      </c>
      <c r="AU247" s="186">
        <f t="shared" si="683"/>
        <v>0</v>
      </c>
      <c r="AV247" s="300"/>
    </row>
    <row r="248" spans="1:48">
      <c r="A248" s="298"/>
      <c r="B248" s="299"/>
      <c r="C248" s="299"/>
      <c r="D248" s="188" t="s">
        <v>37</v>
      </c>
      <c r="E248" s="186">
        <f t="shared" si="680"/>
        <v>0</v>
      </c>
      <c r="F248" s="186">
        <f t="shared" si="681"/>
        <v>0</v>
      </c>
      <c r="G248" s="186" t="e">
        <f t="shared" si="682"/>
        <v>#DIV/0!</v>
      </c>
      <c r="H248" s="184"/>
      <c r="I248" s="184"/>
      <c r="J248" s="190"/>
      <c r="K248" s="184"/>
      <c r="L248" s="184"/>
      <c r="M248" s="190"/>
      <c r="N248" s="184"/>
      <c r="O248" s="184"/>
      <c r="P248" s="190"/>
      <c r="Q248" s="184"/>
      <c r="R248" s="184"/>
      <c r="S248" s="190"/>
      <c r="T248" s="184"/>
      <c r="U248" s="184"/>
      <c r="V248" s="190"/>
      <c r="W248" s="184"/>
      <c r="X248" s="184"/>
      <c r="Y248" s="190"/>
      <c r="Z248" s="184"/>
      <c r="AA248" s="184"/>
      <c r="AB248" s="190"/>
      <c r="AC248" s="184"/>
      <c r="AD248" s="184"/>
      <c r="AE248" s="190"/>
      <c r="AF248" s="184"/>
      <c r="AG248" s="184"/>
      <c r="AH248" s="190"/>
      <c r="AI248" s="184"/>
      <c r="AJ248" s="184"/>
      <c r="AK248" s="190"/>
      <c r="AL248" s="184"/>
      <c r="AM248" s="184"/>
      <c r="AN248" s="184"/>
      <c r="AO248" s="184"/>
      <c r="AP248" s="190"/>
      <c r="AQ248" s="190"/>
      <c r="AR248" s="190"/>
      <c r="AS248" s="184"/>
      <c r="AT248" s="184"/>
      <c r="AU248" s="190"/>
      <c r="AV248" s="300"/>
    </row>
    <row r="249" spans="1:48" ht="31.2" customHeight="1">
      <c r="A249" s="298"/>
      <c r="B249" s="299"/>
      <c r="C249" s="299"/>
      <c r="D249" s="188" t="s">
        <v>2</v>
      </c>
      <c r="E249" s="186">
        <f t="shared" si="680"/>
        <v>0</v>
      </c>
      <c r="F249" s="186">
        <f t="shared" si="681"/>
        <v>0</v>
      </c>
      <c r="G249" s="186" t="e">
        <f t="shared" si="682"/>
        <v>#DIV/0!</v>
      </c>
      <c r="H249" s="184"/>
      <c r="I249" s="184"/>
      <c r="J249" s="190"/>
      <c r="K249" s="184"/>
      <c r="L249" s="184"/>
      <c r="M249" s="190"/>
      <c r="N249" s="184"/>
      <c r="O249" s="184"/>
      <c r="P249" s="190"/>
      <c r="Q249" s="184"/>
      <c r="R249" s="184"/>
      <c r="S249" s="190"/>
      <c r="T249" s="184"/>
      <c r="U249" s="184"/>
      <c r="V249" s="190"/>
      <c r="W249" s="184"/>
      <c r="X249" s="184"/>
      <c r="Y249" s="190"/>
      <c r="Z249" s="184"/>
      <c r="AA249" s="184"/>
      <c r="AB249" s="190"/>
      <c r="AC249" s="184"/>
      <c r="AD249" s="184"/>
      <c r="AE249" s="190"/>
      <c r="AF249" s="184"/>
      <c r="AG249" s="184"/>
      <c r="AH249" s="190"/>
      <c r="AI249" s="184"/>
      <c r="AJ249" s="184"/>
      <c r="AK249" s="190"/>
      <c r="AL249" s="190"/>
      <c r="AM249" s="190"/>
      <c r="AN249" s="184"/>
      <c r="AO249" s="184"/>
      <c r="AP249" s="190"/>
      <c r="AQ249" s="190"/>
      <c r="AR249" s="190"/>
      <c r="AS249" s="184"/>
      <c r="AT249" s="184"/>
      <c r="AU249" s="190"/>
      <c r="AV249" s="300"/>
    </row>
    <row r="250" spans="1:48" ht="21.75" customHeight="1">
      <c r="A250" s="298"/>
      <c r="B250" s="299"/>
      <c r="C250" s="299"/>
      <c r="D250" s="188" t="s">
        <v>43</v>
      </c>
      <c r="E250" s="186">
        <f t="shared" si="680"/>
        <v>2059.21</v>
      </c>
      <c r="F250" s="186">
        <f t="shared" si="681"/>
        <v>2059.21</v>
      </c>
      <c r="G250" s="186">
        <f t="shared" si="682"/>
        <v>100</v>
      </c>
      <c r="H250" s="184"/>
      <c r="I250" s="184"/>
      <c r="J250" s="190"/>
      <c r="K250" s="184"/>
      <c r="L250" s="184"/>
      <c r="M250" s="190"/>
      <c r="N250" s="184"/>
      <c r="O250" s="184"/>
      <c r="P250" s="190"/>
      <c r="Q250" s="184"/>
      <c r="R250" s="184"/>
      <c r="S250" s="190"/>
      <c r="T250" s="184"/>
      <c r="U250" s="184"/>
      <c r="V250" s="190"/>
      <c r="W250" s="184"/>
      <c r="X250" s="184"/>
      <c r="Y250" s="190"/>
      <c r="Z250" s="184"/>
      <c r="AA250" s="184"/>
      <c r="AB250" s="190"/>
      <c r="AC250" s="170">
        <v>1988.5318600000001</v>
      </c>
      <c r="AD250" s="170">
        <v>1988.5318600000001</v>
      </c>
      <c r="AE250" s="190"/>
      <c r="AF250" s="170">
        <f>2059.21-1988.53186</f>
        <v>70.678139999999985</v>
      </c>
      <c r="AG250" s="170">
        <f>2059.21-1988.53186</f>
        <v>70.678139999999985</v>
      </c>
      <c r="AH250" s="190"/>
      <c r="AI250" s="184"/>
      <c r="AJ250" s="184"/>
      <c r="AK250" s="190"/>
      <c r="AL250" s="190"/>
      <c r="AM250" s="190"/>
      <c r="AN250" s="184"/>
      <c r="AO250" s="184"/>
      <c r="AP250" s="190"/>
      <c r="AQ250" s="190"/>
      <c r="AR250" s="190"/>
      <c r="AS250" s="184"/>
      <c r="AT250" s="184"/>
      <c r="AU250" s="190"/>
      <c r="AV250" s="300"/>
    </row>
    <row r="251" spans="1:48" ht="30" customHeight="1">
      <c r="A251" s="298"/>
      <c r="B251" s="299"/>
      <c r="C251" s="299"/>
      <c r="D251" s="189" t="s">
        <v>273</v>
      </c>
      <c r="E251" s="186">
        <f t="shared" si="680"/>
        <v>0</v>
      </c>
      <c r="F251" s="186">
        <f t="shared" si="681"/>
        <v>0</v>
      </c>
      <c r="G251" s="186" t="e">
        <f t="shared" si="682"/>
        <v>#DIV/0!</v>
      </c>
      <c r="H251" s="184"/>
      <c r="I251" s="184"/>
      <c r="J251" s="190"/>
      <c r="K251" s="184"/>
      <c r="L251" s="184"/>
      <c r="M251" s="190"/>
      <c r="N251" s="184"/>
      <c r="O251" s="184"/>
      <c r="P251" s="190"/>
      <c r="Q251" s="184"/>
      <c r="R251" s="184"/>
      <c r="S251" s="190"/>
      <c r="T251" s="184"/>
      <c r="U251" s="184"/>
      <c r="V251" s="190"/>
      <c r="W251" s="184"/>
      <c r="X251" s="184"/>
      <c r="Y251" s="190"/>
      <c r="Z251" s="184"/>
      <c r="AA251" s="184"/>
      <c r="AB251" s="190"/>
      <c r="AC251" s="184"/>
      <c r="AD251" s="184"/>
      <c r="AE251" s="190"/>
      <c r="AF251" s="184"/>
      <c r="AG251" s="184"/>
      <c r="AH251" s="190"/>
      <c r="AI251" s="184"/>
      <c r="AJ251" s="184"/>
      <c r="AK251" s="190"/>
      <c r="AL251" s="190"/>
      <c r="AM251" s="190"/>
      <c r="AN251" s="184"/>
      <c r="AO251" s="184"/>
      <c r="AP251" s="190"/>
      <c r="AQ251" s="190"/>
      <c r="AR251" s="190"/>
      <c r="AS251" s="184"/>
      <c r="AT251" s="184"/>
      <c r="AU251" s="190"/>
      <c r="AV251" s="300"/>
    </row>
    <row r="252" spans="1:48" s="116" customFormat="1" ht="22.2" customHeight="1">
      <c r="A252" s="298" t="s">
        <v>478</v>
      </c>
      <c r="B252" s="299" t="s">
        <v>485</v>
      </c>
      <c r="C252" s="299" t="s">
        <v>476</v>
      </c>
      <c r="D252" s="192" t="s">
        <v>41</v>
      </c>
      <c r="E252" s="186">
        <f t="shared" si="680"/>
        <v>969.5</v>
      </c>
      <c r="F252" s="186">
        <f t="shared" si="681"/>
        <v>969.5</v>
      </c>
      <c r="G252" s="186">
        <f t="shared" ref="G252:G261" si="684">F252/E252*100</f>
        <v>100</v>
      </c>
      <c r="H252" s="186">
        <f>SUM(H253:H255)</f>
        <v>0</v>
      </c>
      <c r="I252" s="186">
        <f t="shared" ref="I252:AU252" si="685">SUM(I253:I255)</f>
        <v>0</v>
      </c>
      <c r="J252" s="186">
        <f t="shared" si="685"/>
        <v>0</v>
      </c>
      <c r="K252" s="186">
        <f t="shared" si="685"/>
        <v>0</v>
      </c>
      <c r="L252" s="186">
        <f t="shared" si="685"/>
        <v>0</v>
      </c>
      <c r="M252" s="186">
        <f t="shared" si="685"/>
        <v>0</v>
      </c>
      <c r="N252" s="186">
        <f t="shared" si="685"/>
        <v>0</v>
      </c>
      <c r="O252" s="186">
        <f t="shared" si="685"/>
        <v>0</v>
      </c>
      <c r="P252" s="186">
        <f t="shared" si="685"/>
        <v>0</v>
      </c>
      <c r="Q252" s="186">
        <f t="shared" si="685"/>
        <v>0</v>
      </c>
      <c r="R252" s="186">
        <f t="shared" si="685"/>
        <v>0</v>
      </c>
      <c r="S252" s="186">
        <f t="shared" si="685"/>
        <v>0</v>
      </c>
      <c r="T252" s="186">
        <f t="shared" si="685"/>
        <v>0</v>
      </c>
      <c r="U252" s="186">
        <f t="shared" si="685"/>
        <v>0</v>
      </c>
      <c r="V252" s="186">
        <f t="shared" si="685"/>
        <v>0</v>
      </c>
      <c r="W252" s="186">
        <f t="shared" si="685"/>
        <v>0</v>
      </c>
      <c r="X252" s="186">
        <f t="shared" si="685"/>
        <v>0</v>
      </c>
      <c r="Y252" s="186">
        <f t="shared" si="685"/>
        <v>0</v>
      </c>
      <c r="Z252" s="186">
        <f t="shared" si="685"/>
        <v>0</v>
      </c>
      <c r="AA252" s="186">
        <f t="shared" si="685"/>
        <v>0</v>
      </c>
      <c r="AB252" s="186">
        <f t="shared" si="685"/>
        <v>0</v>
      </c>
      <c r="AC252" s="186">
        <f t="shared" si="685"/>
        <v>897.15326000000005</v>
      </c>
      <c r="AD252" s="186">
        <f t="shared" si="685"/>
        <v>897.15326000000005</v>
      </c>
      <c r="AE252" s="186">
        <f t="shared" si="685"/>
        <v>0</v>
      </c>
      <c r="AF252" s="186">
        <f t="shared" si="685"/>
        <v>72.346739999999954</v>
      </c>
      <c r="AG252" s="186">
        <f t="shared" si="685"/>
        <v>72.346739999999954</v>
      </c>
      <c r="AH252" s="186">
        <f t="shared" si="685"/>
        <v>0</v>
      </c>
      <c r="AI252" s="186">
        <f t="shared" si="685"/>
        <v>0</v>
      </c>
      <c r="AJ252" s="186">
        <f t="shared" si="685"/>
        <v>0</v>
      </c>
      <c r="AK252" s="186">
        <f t="shared" si="685"/>
        <v>0</v>
      </c>
      <c r="AL252" s="186">
        <f t="shared" si="685"/>
        <v>0</v>
      </c>
      <c r="AM252" s="186">
        <f t="shared" si="685"/>
        <v>0</v>
      </c>
      <c r="AN252" s="186">
        <f t="shared" si="685"/>
        <v>0</v>
      </c>
      <c r="AO252" s="186">
        <f t="shared" si="685"/>
        <v>0</v>
      </c>
      <c r="AP252" s="186">
        <f t="shared" si="685"/>
        <v>0</v>
      </c>
      <c r="AQ252" s="186">
        <f t="shared" si="685"/>
        <v>0</v>
      </c>
      <c r="AR252" s="186">
        <f t="shared" si="685"/>
        <v>0</v>
      </c>
      <c r="AS252" s="186">
        <f t="shared" si="685"/>
        <v>0</v>
      </c>
      <c r="AT252" s="186">
        <f t="shared" si="685"/>
        <v>0</v>
      </c>
      <c r="AU252" s="186">
        <f t="shared" si="685"/>
        <v>0</v>
      </c>
      <c r="AV252" s="300"/>
    </row>
    <row r="253" spans="1:48">
      <c r="A253" s="298"/>
      <c r="B253" s="299"/>
      <c r="C253" s="299"/>
      <c r="D253" s="188" t="s">
        <v>37</v>
      </c>
      <c r="E253" s="186">
        <f t="shared" si="680"/>
        <v>0</v>
      </c>
      <c r="F253" s="186">
        <f t="shared" si="681"/>
        <v>0</v>
      </c>
      <c r="G253" s="186" t="e">
        <f t="shared" si="684"/>
        <v>#DIV/0!</v>
      </c>
      <c r="H253" s="184"/>
      <c r="I253" s="184"/>
      <c r="J253" s="190"/>
      <c r="K253" s="184"/>
      <c r="L253" s="184"/>
      <c r="M253" s="190"/>
      <c r="N253" s="184"/>
      <c r="O253" s="184"/>
      <c r="P253" s="190"/>
      <c r="Q253" s="184"/>
      <c r="R253" s="184"/>
      <c r="S253" s="190"/>
      <c r="T253" s="184"/>
      <c r="U253" s="184"/>
      <c r="V253" s="190"/>
      <c r="W253" s="184"/>
      <c r="X253" s="184"/>
      <c r="Y253" s="190"/>
      <c r="Z253" s="184"/>
      <c r="AA253" s="184"/>
      <c r="AB253" s="190"/>
      <c r="AC253" s="184"/>
      <c r="AD253" s="184"/>
      <c r="AE253" s="190"/>
      <c r="AF253" s="184"/>
      <c r="AG253" s="184"/>
      <c r="AH253" s="190"/>
      <c r="AI253" s="184"/>
      <c r="AJ253" s="184"/>
      <c r="AK253" s="190"/>
      <c r="AL253" s="184"/>
      <c r="AM253" s="184"/>
      <c r="AN253" s="184"/>
      <c r="AO253" s="184"/>
      <c r="AP253" s="190"/>
      <c r="AQ253" s="190"/>
      <c r="AR253" s="190"/>
      <c r="AS253" s="184"/>
      <c r="AT253" s="184"/>
      <c r="AU253" s="190"/>
      <c r="AV253" s="300"/>
    </row>
    <row r="254" spans="1:48" ht="31.2" customHeight="1">
      <c r="A254" s="298"/>
      <c r="B254" s="299"/>
      <c r="C254" s="299"/>
      <c r="D254" s="188" t="s">
        <v>2</v>
      </c>
      <c r="E254" s="186">
        <f t="shared" si="680"/>
        <v>0</v>
      </c>
      <c r="F254" s="186">
        <f t="shared" si="681"/>
        <v>0</v>
      </c>
      <c r="G254" s="186" t="e">
        <f t="shared" si="684"/>
        <v>#DIV/0!</v>
      </c>
      <c r="H254" s="184"/>
      <c r="I254" s="184"/>
      <c r="J254" s="190"/>
      <c r="K254" s="184"/>
      <c r="L254" s="184"/>
      <c r="M254" s="190"/>
      <c r="N254" s="184"/>
      <c r="O254" s="184"/>
      <c r="P254" s="190"/>
      <c r="Q254" s="184"/>
      <c r="R254" s="184"/>
      <c r="S254" s="190"/>
      <c r="T254" s="184"/>
      <c r="U254" s="184"/>
      <c r="V254" s="190"/>
      <c r="W254" s="184"/>
      <c r="X254" s="184"/>
      <c r="Y254" s="190"/>
      <c r="Z254" s="184"/>
      <c r="AA254" s="184"/>
      <c r="AB254" s="190"/>
      <c r="AC254" s="184"/>
      <c r="AD254" s="184"/>
      <c r="AE254" s="190"/>
      <c r="AF254" s="184"/>
      <c r="AG254" s="184"/>
      <c r="AH254" s="190"/>
      <c r="AI254" s="184"/>
      <c r="AJ254" s="184"/>
      <c r="AK254" s="190"/>
      <c r="AL254" s="190"/>
      <c r="AM254" s="190"/>
      <c r="AN254" s="184"/>
      <c r="AO254" s="184"/>
      <c r="AP254" s="190"/>
      <c r="AQ254" s="190"/>
      <c r="AR254" s="190"/>
      <c r="AS254" s="184"/>
      <c r="AT254" s="184"/>
      <c r="AU254" s="190"/>
      <c r="AV254" s="300"/>
    </row>
    <row r="255" spans="1:48" ht="21.75" customHeight="1">
      <c r="A255" s="298"/>
      <c r="B255" s="299"/>
      <c r="C255" s="299"/>
      <c r="D255" s="188" t="s">
        <v>43</v>
      </c>
      <c r="E255" s="186">
        <f t="shared" si="680"/>
        <v>969.5</v>
      </c>
      <c r="F255" s="186">
        <f t="shared" si="681"/>
        <v>969.5</v>
      </c>
      <c r="G255" s="186">
        <f t="shared" si="684"/>
        <v>100</v>
      </c>
      <c r="H255" s="184"/>
      <c r="I255" s="184"/>
      <c r="J255" s="190"/>
      <c r="K255" s="184"/>
      <c r="L255" s="184"/>
      <c r="M255" s="190"/>
      <c r="N255" s="184"/>
      <c r="O255" s="184"/>
      <c r="P255" s="190"/>
      <c r="Q255" s="184"/>
      <c r="R255" s="184"/>
      <c r="S255" s="190"/>
      <c r="T255" s="184"/>
      <c r="U255" s="184"/>
      <c r="V255" s="190"/>
      <c r="W255" s="184"/>
      <c r="X255" s="184"/>
      <c r="Y255" s="190"/>
      <c r="Z255" s="184"/>
      <c r="AA255" s="184"/>
      <c r="AB255" s="190"/>
      <c r="AC255" s="170">
        <v>897.15326000000005</v>
      </c>
      <c r="AD255" s="170">
        <v>897.15326000000005</v>
      </c>
      <c r="AE255" s="190"/>
      <c r="AF255" s="170">
        <f>969.5-897.15326</f>
        <v>72.346739999999954</v>
      </c>
      <c r="AG255" s="170">
        <f>969.5-897.15326</f>
        <v>72.346739999999954</v>
      </c>
      <c r="AH255" s="190"/>
      <c r="AI255" s="184"/>
      <c r="AJ255" s="184"/>
      <c r="AK255" s="190"/>
      <c r="AL255" s="190"/>
      <c r="AM255" s="190"/>
      <c r="AN255" s="184"/>
      <c r="AO255" s="184"/>
      <c r="AP255" s="190"/>
      <c r="AQ255" s="190"/>
      <c r="AR255" s="190"/>
      <c r="AS255" s="184"/>
      <c r="AT255" s="184"/>
      <c r="AU255" s="190"/>
      <c r="AV255" s="300"/>
    </row>
    <row r="256" spans="1:48" ht="30" customHeight="1">
      <c r="A256" s="298"/>
      <c r="B256" s="299"/>
      <c r="C256" s="299"/>
      <c r="D256" s="189" t="s">
        <v>273</v>
      </c>
      <c r="E256" s="186">
        <f t="shared" si="680"/>
        <v>0</v>
      </c>
      <c r="F256" s="186">
        <f t="shared" si="681"/>
        <v>0</v>
      </c>
      <c r="G256" s="186" t="e">
        <f t="shared" si="684"/>
        <v>#DIV/0!</v>
      </c>
      <c r="H256" s="184"/>
      <c r="I256" s="184"/>
      <c r="J256" s="190"/>
      <c r="K256" s="184"/>
      <c r="L256" s="184"/>
      <c r="M256" s="190"/>
      <c r="N256" s="184"/>
      <c r="O256" s="184"/>
      <c r="P256" s="190"/>
      <c r="Q256" s="184"/>
      <c r="R256" s="184"/>
      <c r="S256" s="190"/>
      <c r="T256" s="184"/>
      <c r="U256" s="184"/>
      <c r="V256" s="190"/>
      <c r="W256" s="184"/>
      <c r="X256" s="184"/>
      <c r="Y256" s="190"/>
      <c r="Z256" s="184"/>
      <c r="AA256" s="184"/>
      <c r="AB256" s="190"/>
      <c r="AC256" s="184"/>
      <c r="AD256" s="184"/>
      <c r="AE256" s="190"/>
      <c r="AF256" s="184"/>
      <c r="AG256" s="184"/>
      <c r="AH256" s="190"/>
      <c r="AI256" s="184"/>
      <c r="AJ256" s="184"/>
      <c r="AK256" s="190"/>
      <c r="AL256" s="190"/>
      <c r="AM256" s="190"/>
      <c r="AN256" s="184"/>
      <c r="AO256" s="184"/>
      <c r="AP256" s="190"/>
      <c r="AQ256" s="190"/>
      <c r="AR256" s="190"/>
      <c r="AS256" s="184"/>
      <c r="AT256" s="184"/>
      <c r="AU256" s="190"/>
      <c r="AV256" s="300"/>
    </row>
    <row r="257" spans="1:48" s="116" customFormat="1" ht="22.2" customHeight="1">
      <c r="A257" s="298" t="s">
        <v>479</v>
      </c>
      <c r="B257" s="299" t="s">
        <v>486</v>
      </c>
      <c r="C257" s="299" t="s">
        <v>476</v>
      </c>
      <c r="D257" s="192" t="s">
        <v>41</v>
      </c>
      <c r="E257" s="186">
        <f t="shared" si="680"/>
        <v>527.89</v>
      </c>
      <c r="F257" s="186">
        <f t="shared" si="681"/>
        <v>527.89</v>
      </c>
      <c r="G257" s="186">
        <f t="shared" si="684"/>
        <v>100</v>
      </c>
      <c r="H257" s="186">
        <f>SUM(H258:H260)</f>
        <v>0</v>
      </c>
      <c r="I257" s="186">
        <f t="shared" ref="I257:AU257" si="686">SUM(I258:I260)</f>
        <v>0</v>
      </c>
      <c r="J257" s="186">
        <f t="shared" si="686"/>
        <v>0</v>
      </c>
      <c r="K257" s="186">
        <f t="shared" si="686"/>
        <v>0</v>
      </c>
      <c r="L257" s="186">
        <f t="shared" si="686"/>
        <v>0</v>
      </c>
      <c r="M257" s="186">
        <f t="shared" si="686"/>
        <v>0</v>
      </c>
      <c r="N257" s="186">
        <f t="shared" si="686"/>
        <v>0</v>
      </c>
      <c r="O257" s="186">
        <f t="shared" si="686"/>
        <v>0</v>
      </c>
      <c r="P257" s="186">
        <f t="shared" si="686"/>
        <v>0</v>
      </c>
      <c r="Q257" s="186">
        <f t="shared" si="686"/>
        <v>0</v>
      </c>
      <c r="R257" s="186">
        <f t="shared" si="686"/>
        <v>0</v>
      </c>
      <c r="S257" s="186">
        <f t="shared" si="686"/>
        <v>0</v>
      </c>
      <c r="T257" s="186">
        <f t="shared" si="686"/>
        <v>0</v>
      </c>
      <c r="U257" s="186">
        <f t="shared" si="686"/>
        <v>0</v>
      </c>
      <c r="V257" s="186">
        <f t="shared" si="686"/>
        <v>0</v>
      </c>
      <c r="W257" s="186">
        <f t="shared" si="686"/>
        <v>0</v>
      </c>
      <c r="X257" s="186">
        <f t="shared" si="686"/>
        <v>0</v>
      </c>
      <c r="Y257" s="186">
        <f t="shared" si="686"/>
        <v>0</v>
      </c>
      <c r="Z257" s="186">
        <f t="shared" si="686"/>
        <v>0</v>
      </c>
      <c r="AA257" s="186">
        <f t="shared" si="686"/>
        <v>0</v>
      </c>
      <c r="AB257" s="186">
        <f t="shared" si="686"/>
        <v>0</v>
      </c>
      <c r="AC257" s="186">
        <f t="shared" si="686"/>
        <v>301.68115</v>
      </c>
      <c r="AD257" s="186">
        <f t="shared" si="686"/>
        <v>301.68115</v>
      </c>
      <c r="AE257" s="186">
        <f t="shared" si="686"/>
        <v>0</v>
      </c>
      <c r="AF257" s="186">
        <f t="shared" si="686"/>
        <v>226.20884999999998</v>
      </c>
      <c r="AG257" s="186">
        <f t="shared" si="686"/>
        <v>226.20884999999998</v>
      </c>
      <c r="AH257" s="186">
        <f t="shared" si="686"/>
        <v>0</v>
      </c>
      <c r="AI257" s="186">
        <f t="shared" si="686"/>
        <v>0</v>
      </c>
      <c r="AJ257" s="186">
        <f t="shared" si="686"/>
        <v>0</v>
      </c>
      <c r="AK257" s="186">
        <f t="shared" si="686"/>
        <v>0</v>
      </c>
      <c r="AL257" s="186">
        <f t="shared" si="686"/>
        <v>0</v>
      </c>
      <c r="AM257" s="186">
        <f t="shared" si="686"/>
        <v>0</v>
      </c>
      <c r="AN257" s="186">
        <f t="shared" si="686"/>
        <v>0</v>
      </c>
      <c r="AO257" s="186">
        <f t="shared" si="686"/>
        <v>0</v>
      </c>
      <c r="AP257" s="186">
        <f t="shared" si="686"/>
        <v>0</v>
      </c>
      <c r="AQ257" s="186">
        <f t="shared" si="686"/>
        <v>0</v>
      </c>
      <c r="AR257" s="186">
        <f t="shared" si="686"/>
        <v>0</v>
      </c>
      <c r="AS257" s="186">
        <f t="shared" si="686"/>
        <v>0</v>
      </c>
      <c r="AT257" s="186">
        <f t="shared" si="686"/>
        <v>0</v>
      </c>
      <c r="AU257" s="186">
        <f t="shared" si="686"/>
        <v>0</v>
      </c>
      <c r="AV257" s="300"/>
    </row>
    <row r="258" spans="1:48">
      <c r="A258" s="298"/>
      <c r="B258" s="299"/>
      <c r="C258" s="299"/>
      <c r="D258" s="188" t="s">
        <v>37</v>
      </c>
      <c r="E258" s="186">
        <f t="shared" si="680"/>
        <v>0</v>
      </c>
      <c r="F258" s="186">
        <f t="shared" si="681"/>
        <v>0</v>
      </c>
      <c r="G258" s="186" t="e">
        <f t="shared" si="684"/>
        <v>#DIV/0!</v>
      </c>
      <c r="H258" s="184"/>
      <c r="I258" s="184"/>
      <c r="J258" s="190"/>
      <c r="K258" s="184"/>
      <c r="L258" s="184"/>
      <c r="M258" s="190"/>
      <c r="N258" s="184"/>
      <c r="O258" s="184"/>
      <c r="P258" s="190"/>
      <c r="Q258" s="184"/>
      <c r="R258" s="184"/>
      <c r="S258" s="190"/>
      <c r="T258" s="184"/>
      <c r="U258" s="184"/>
      <c r="V258" s="190"/>
      <c r="W258" s="184"/>
      <c r="X258" s="184"/>
      <c r="Y258" s="190"/>
      <c r="Z258" s="184"/>
      <c r="AA258" s="184"/>
      <c r="AB258" s="190"/>
      <c r="AC258" s="184"/>
      <c r="AD258" s="184"/>
      <c r="AE258" s="190"/>
      <c r="AF258" s="184"/>
      <c r="AG258" s="184"/>
      <c r="AH258" s="190"/>
      <c r="AI258" s="184"/>
      <c r="AJ258" s="184"/>
      <c r="AK258" s="190"/>
      <c r="AL258" s="184"/>
      <c r="AM258" s="184"/>
      <c r="AN258" s="184"/>
      <c r="AO258" s="184"/>
      <c r="AP258" s="190"/>
      <c r="AQ258" s="190"/>
      <c r="AR258" s="190"/>
      <c r="AS258" s="184"/>
      <c r="AT258" s="184"/>
      <c r="AU258" s="190"/>
      <c r="AV258" s="300"/>
    </row>
    <row r="259" spans="1:48" ht="31.2" customHeight="1">
      <c r="A259" s="298"/>
      <c r="B259" s="299"/>
      <c r="C259" s="299"/>
      <c r="D259" s="188" t="s">
        <v>2</v>
      </c>
      <c r="E259" s="186">
        <f t="shared" si="680"/>
        <v>0</v>
      </c>
      <c r="F259" s="186">
        <f t="shared" si="681"/>
        <v>0</v>
      </c>
      <c r="G259" s="186" t="e">
        <f t="shared" si="684"/>
        <v>#DIV/0!</v>
      </c>
      <c r="H259" s="184"/>
      <c r="I259" s="184"/>
      <c r="J259" s="190"/>
      <c r="K259" s="184"/>
      <c r="L259" s="184"/>
      <c r="M259" s="190"/>
      <c r="N259" s="184"/>
      <c r="O259" s="184"/>
      <c r="P259" s="190"/>
      <c r="Q259" s="184"/>
      <c r="R259" s="184"/>
      <c r="S259" s="190"/>
      <c r="T259" s="184"/>
      <c r="U259" s="184"/>
      <c r="V259" s="190"/>
      <c r="W259" s="184"/>
      <c r="X259" s="184"/>
      <c r="Y259" s="190"/>
      <c r="Z259" s="184"/>
      <c r="AA259" s="184"/>
      <c r="AB259" s="190"/>
      <c r="AC259" s="184"/>
      <c r="AD259" s="184"/>
      <c r="AE259" s="190"/>
      <c r="AF259" s="184"/>
      <c r="AG259" s="184"/>
      <c r="AH259" s="190"/>
      <c r="AI259" s="184"/>
      <c r="AJ259" s="184"/>
      <c r="AK259" s="190"/>
      <c r="AL259" s="190"/>
      <c r="AM259" s="190"/>
      <c r="AN259" s="184"/>
      <c r="AO259" s="184"/>
      <c r="AP259" s="190"/>
      <c r="AQ259" s="190"/>
      <c r="AR259" s="190"/>
      <c r="AS259" s="184"/>
      <c r="AT259" s="184"/>
      <c r="AU259" s="190"/>
      <c r="AV259" s="300"/>
    </row>
    <row r="260" spans="1:48" ht="21.75" customHeight="1">
      <c r="A260" s="298"/>
      <c r="B260" s="299"/>
      <c r="C260" s="299"/>
      <c r="D260" s="188" t="s">
        <v>43</v>
      </c>
      <c r="E260" s="186">
        <f t="shared" si="680"/>
        <v>527.89</v>
      </c>
      <c r="F260" s="186">
        <f t="shared" si="681"/>
        <v>527.89</v>
      </c>
      <c r="G260" s="186">
        <f t="shared" si="684"/>
        <v>100</v>
      </c>
      <c r="H260" s="184"/>
      <c r="I260" s="184"/>
      <c r="J260" s="190"/>
      <c r="K260" s="184"/>
      <c r="L260" s="184"/>
      <c r="M260" s="190"/>
      <c r="N260" s="184"/>
      <c r="O260" s="184"/>
      <c r="P260" s="190"/>
      <c r="Q260" s="184"/>
      <c r="R260" s="184"/>
      <c r="S260" s="190"/>
      <c r="T260" s="184"/>
      <c r="U260" s="184"/>
      <c r="V260" s="190"/>
      <c r="W260" s="184"/>
      <c r="X260" s="184"/>
      <c r="Y260" s="190"/>
      <c r="Z260" s="184"/>
      <c r="AA260" s="184"/>
      <c r="AB260" s="190"/>
      <c r="AC260" s="170">
        <v>301.68115</v>
      </c>
      <c r="AD260" s="170">
        <v>301.68115</v>
      </c>
      <c r="AE260" s="190"/>
      <c r="AF260" s="170">
        <f>527.89-301.68115</f>
        <v>226.20884999999998</v>
      </c>
      <c r="AG260" s="170">
        <f>527.89-301.68115</f>
        <v>226.20884999999998</v>
      </c>
      <c r="AH260" s="190"/>
      <c r="AI260" s="184"/>
      <c r="AJ260" s="184"/>
      <c r="AK260" s="190"/>
      <c r="AL260" s="190"/>
      <c r="AM260" s="190"/>
      <c r="AN260" s="184"/>
      <c r="AO260" s="184"/>
      <c r="AP260" s="190"/>
      <c r="AQ260" s="190"/>
      <c r="AR260" s="190"/>
      <c r="AS260" s="184"/>
      <c r="AT260" s="184"/>
      <c r="AU260" s="190"/>
      <c r="AV260" s="300"/>
    </row>
    <row r="261" spans="1:48" ht="30" customHeight="1">
      <c r="A261" s="298"/>
      <c r="B261" s="299"/>
      <c r="C261" s="299"/>
      <c r="D261" s="189" t="s">
        <v>273</v>
      </c>
      <c r="E261" s="186">
        <f t="shared" si="680"/>
        <v>0</v>
      </c>
      <c r="F261" s="186">
        <f t="shared" si="681"/>
        <v>0</v>
      </c>
      <c r="G261" s="186" t="e">
        <f t="shared" si="684"/>
        <v>#DIV/0!</v>
      </c>
      <c r="H261" s="184"/>
      <c r="I261" s="184"/>
      <c r="J261" s="190"/>
      <c r="K261" s="184"/>
      <c r="L261" s="184"/>
      <c r="M261" s="190"/>
      <c r="N261" s="184"/>
      <c r="O261" s="184"/>
      <c r="P261" s="190"/>
      <c r="Q261" s="184"/>
      <c r="R261" s="184"/>
      <c r="S261" s="190"/>
      <c r="T261" s="184"/>
      <c r="U261" s="184"/>
      <c r="V261" s="190"/>
      <c r="W261" s="184"/>
      <c r="X261" s="184"/>
      <c r="Y261" s="190"/>
      <c r="Z261" s="184"/>
      <c r="AA261" s="184"/>
      <c r="AB261" s="190"/>
      <c r="AC261" s="184"/>
      <c r="AD261" s="184"/>
      <c r="AE261" s="190"/>
      <c r="AF261" s="184"/>
      <c r="AG261" s="184"/>
      <c r="AH261" s="190"/>
      <c r="AI261" s="184"/>
      <c r="AJ261" s="184"/>
      <c r="AK261" s="190"/>
      <c r="AL261" s="190"/>
      <c r="AM261" s="190"/>
      <c r="AN261" s="184"/>
      <c r="AO261" s="184"/>
      <c r="AP261" s="190"/>
      <c r="AQ261" s="190"/>
      <c r="AR261" s="190"/>
      <c r="AS261" s="184"/>
      <c r="AT261" s="184"/>
      <c r="AU261" s="190"/>
      <c r="AV261" s="300"/>
    </row>
    <row r="262" spans="1:48" s="116" customFormat="1" ht="22.2" customHeight="1">
      <c r="A262" s="298" t="s">
        <v>480</v>
      </c>
      <c r="B262" s="299" t="s">
        <v>547</v>
      </c>
      <c r="C262" s="299" t="s">
        <v>476</v>
      </c>
      <c r="D262" s="192" t="s">
        <v>41</v>
      </c>
      <c r="E262" s="186">
        <f t="shared" si="680"/>
        <v>4014.6080000000002</v>
      </c>
      <c r="F262" s="186">
        <f t="shared" si="681"/>
        <v>0</v>
      </c>
      <c r="G262" s="186">
        <f t="shared" ref="G262:G271" si="687">F262/E262*100</f>
        <v>0</v>
      </c>
      <c r="H262" s="186">
        <f>SUM(H263:H265)</f>
        <v>0</v>
      </c>
      <c r="I262" s="186">
        <f t="shared" ref="I262:AU262" si="688">SUM(I263:I265)</f>
        <v>0</v>
      </c>
      <c r="J262" s="186">
        <f t="shared" si="688"/>
        <v>0</v>
      </c>
      <c r="K262" s="186">
        <f t="shared" si="688"/>
        <v>0</v>
      </c>
      <c r="L262" s="186">
        <f t="shared" si="688"/>
        <v>0</v>
      </c>
      <c r="M262" s="186">
        <f t="shared" si="688"/>
        <v>0</v>
      </c>
      <c r="N262" s="186">
        <f t="shared" si="688"/>
        <v>0</v>
      </c>
      <c r="O262" s="186">
        <f t="shared" si="688"/>
        <v>0</v>
      </c>
      <c r="P262" s="186">
        <f t="shared" si="688"/>
        <v>0</v>
      </c>
      <c r="Q262" s="186">
        <f t="shared" si="688"/>
        <v>0</v>
      </c>
      <c r="R262" s="186">
        <f t="shared" si="688"/>
        <v>0</v>
      </c>
      <c r="S262" s="186">
        <f t="shared" si="688"/>
        <v>0</v>
      </c>
      <c r="T262" s="186">
        <f t="shared" si="688"/>
        <v>0</v>
      </c>
      <c r="U262" s="186">
        <f t="shared" si="688"/>
        <v>0</v>
      </c>
      <c r="V262" s="186">
        <f t="shared" si="688"/>
        <v>0</v>
      </c>
      <c r="W262" s="186">
        <f t="shared" si="688"/>
        <v>0</v>
      </c>
      <c r="X262" s="186">
        <f t="shared" si="688"/>
        <v>0</v>
      </c>
      <c r="Y262" s="186">
        <f t="shared" si="688"/>
        <v>0</v>
      </c>
      <c r="Z262" s="186">
        <f t="shared" si="688"/>
        <v>0</v>
      </c>
      <c r="AA262" s="186">
        <f t="shared" si="688"/>
        <v>0</v>
      </c>
      <c r="AB262" s="186">
        <f t="shared" si="688"/>
        <v>0</v>
      </c>
      <c r="AC262" s="186">
        <f t="shared" si="688"/>
        <v>0</v>
      </c>
      <c r="AD262" s="186">
        <f t="shared" si="688"/>
        <v>0</v>
      </c>
      <c r="AE262" s="186">
        <f t="shared" si="688"/>
        <v>0</v>
      </c>
      <c r="AF262" s="186">
        <f t="shared" si="688"/>
        <v>0</v>
      </c>
      <c r="AG262" s="186">
        <f t="shared" si="688"/>
        <v>0</v>
      </c>
      <c r="AH262" s="186">
        <f t="shared" si="688"/>
        <v>0</v>
      </c>
      <c r="AI262" s="186">
        <f t="shared" si="688"/>
        <v>4014.6080000000002</v>
      </c>
      <c r="AJ262" s="186">
        <f t="shared" si="688"/>
        <v>0</v>
      </c>
      <c r="AK262" s="186">
        <f t="shared" si="688"/>
        <v>0</v>
      </c>
      <c r="AL262" s="186">
        <f t="shared" si="688"/>
        <v>0</v>
      </c>
      <c r="AM262" s="186">
        <f t="shared" si="688"/>
        <v>0</v>
      </c>
      <c r="AN262" s="186">
        <f t="shared" si="688"/>
        <v>0</v>
      </c>
      <c r="AO262" s="186">
        <f t="shared" si="688"/>
        <v>0</v>
      </c>
      <c r="AP262" s="186">
        <f t="shared" si="688"/>
        <v>0</v>
      </c>
      <c r="AQ262" s="186">
        <f t="shared" si="688"/>
        <v>0</v>
      </c>
      <c r="AR262" s="186">
        <f t="shared" si="688"/>
        <v>0</v>
      </c>
      <c r="AS262" s="186">
        <f t="shared" si="688"/>
        <v>0</v>
      </c>
      <c r="AT262" s="186">
        <f t="shared" si="688"/>
        <v>0</v>
      </c>
      <c r="AU262" s="186">
        <f t="shared" si="688"/>
        <v>0</v>
      </c>
      <c r="AV262" s="300"/>
    </row>
    <row r="263" spans="1:48">
      <c r="A263" s="298"/>
      <c r="B263" s="299"/>
      <c r="C263" s="299"/>
      <c r="D263" s="188" t="s">
        <v>37</v>
      </c>
      <c r="E263" s="186">
        <f t="shared" si="680"/>
        <v>0</v>
      </c>
      <c r="F263" s="186">
        <f t="shared" si="681"/>
        <v>0</v>
      </c>
      <c r="G263" s="186" t="e">
        <f t="shared" si="687"/>
        <v>#DIV/0!</v>
      </c>
      <c r="H263" s="184"/>
      <c r="I263" s="184"/>
      <c r="J263" s="190"/>
      <c r="K263" s="184"/>
      <c r="L263" s="184"/>
      <c r="M263" s="190"/>
      <c r="N263" s="184"/>
      <c r="O263" s="184"/>
      <c r="P263" s="190"/>
      <c r="Q263" s="184"/>
      <c r="R263" s="184"/>
      <c r="S263" s="190"/>
      <c r="T263" s="184"/>
      <c r="U263" s="184"/>
      <c r="V263" s="190"/>
      <c r="W263" s="184"/>
      <c r="X263" s="184"/>
      <c r="Y263" s="190"/>
      <c r="Z263" s="184"/>
      <c r="AA263" s="184"/>
      <c r="AB263" s="190"/>
      <c r="AC263" s="184"/>
      <c r="AD263" s="184"/>
      <c r="AE263" s="190"/>
      <c r="AF263" s="184"/>
      <c r="AG263" s="184"/>
      <c r="AH263" s="190"/>
      <c r="AI263" s="184"/>
      <c r="AJ263" s="184"/>
      <c r="AK263" s="190"/>
      <c r="AL263" s="184"/>
      <c r="AM263" s="184"/>
      <c r="AN263" s="184"/>
      <c r="AO263" s="184"/>
      <c r="AP263" s="190"/>
      <c r="AQ263" s="190"/>
      <c r="AR263" s="190"/>
      <c r="AS263" s="184"/>
      <c r="AT263" s="184"/>
      <c r="AU263" s="190"/>
      <c r="AV263" s="300"/>
    </row>
    <row r="264" spans="1:48" ht="31.2" customHeight="1">
      <c r="A264" s="298"/>
      <c r="B264" s="299"/>
      <c r="C264" s="299"/>
      <c r="D264" s="188" t="s">
        <v>2</v>
      </c>
      <c r="E264" s="186">
        <f t="shared" si="680"/>
        <v>0</v>
      </c>
      <c r="F264" s="186">
        <f t="shared" si="681"/>
        <v>0</v>
      </c>
      <c r="G264" s="186" t="e">
        <f t="shared" si="687"/>
        <v>#DIV/0!</v>
      </c>
      <c r="H264" s="184"/>
      <c r="I264" s="184"/>
      <c r="J264" s="190"/>
      <c r="K264" s="184"/>
      <c r="L264" s="184"/>
      <c r="M264" s="190"/>
      <c r="N264" s="184"/>
      <c r="O264" s="184"/>
      <c r="P264" s="190"/>
      <c r="Q264" s="184"/>
      <c r="R264" s="184"/>
      <c r="S264" s="190"/>
      <c r="T264" s="184"/>
      <c r="U264" s="184"/>
      <c r="V264" s="190"/>
      <c r="W264" s="184"/>
      <c r="X264" s="184"/>
      <c r="Y264" s="190"/>
      <c r="Z264" s="184"/>
      <c r="AA264" s="184"/>
      <c r="AB264" s="190"/>
      <c r="AC264" s="184"/>
      <c r="AD264" s="184"/>
      <c r="AE264" s="190"/>
      <c r="AF264" s="184"/>
      <c r="AG264" s="184"/>
      <c r="AH264" s="190"/>
      <c r="AI264" s="184"/>
      <c r="AJ264" s="184"/>
      <c r="AK264" s="190"/>
      <c r="AL264" s="190"/>
      <c r="AM264" s="190"/>
      <c r="AN264" s="184"/>
      <c r="AO264" s="184"/>
      <c r="AP264" s="190"/>
      <c r="AQ264" s="190"/>
      <c r="AR264" s="190"/>
      <c r="AS264" s="184"/>
      <c r="AT264" s="184"/>
      <c r="AU264" s="190"/>
      <c r="AV264" s="300"/>
    </row>
    <row r="265" spans="1:48" ht="21.75" customHeight="1">
      <c r="A265" s="298"/>
      <c r="B265" s="299"/>
      <c r="C265" s="299"/>
      <c r="D265" s="188" t="s">
        <v>43</v>
      </c>
      <c r="E265" s="186">
        <f t="shared" si="680"/>
        <v>4014.6080000000002</v>
      </c>
      <c r="F265" s="186">
        <f t="shared" si="681"/>
        <v>0</v>
      </c>
      <c r="G265" s="186">
        <f t="shared" si="687"/>
        <v>0</v>
      </c>
      <c r="H265" s="184"/>
      <c r="I265" s="184"/>
      <c r="J265" s="190"/>
      <c r="K265" s="184"/>
      <c r="L265" s="184"/>
      <c r="M265" s="190"/>
      <c r="N265" s="184"/>
      <c r="O265" s="184"/>
      <c r="P265" s="190"/>
      <c r="Q265" s="184"/>
      <c r="R265" s="184"/>
      <c r="S265" s="190"/>
      <c r="T265" s="184"/>
      <c r="U265" s="184"/>
      <c r="V265" s="190"/>
      <c r="W265" s="184"/>
      <c r="X265" s="184"/>
      <c r="Y265" s="190"/>
      <c r="Z265" s="184"/>
      <c r="AA265" s="184"/>
      <c r="AB265" s="190"/>
      <c r="AC265" s="170"/>
      <c r="AD265" s="184"/>
      <c r="AE265" s="190"/>
      <c r="AF265" s="170"/>
      <c r="AG265" s="184"/>
      <c r="AH265" s="190"/>
      <c r="AI265" s="170">
        <v>4014.6080000000002</v>
      </c>
      <c r="AJ265" s="184"/>
      <c r="AK265" s="190"/>
      <c r="AL265" s="190"/>
      <c r="AM265" s="190"/>
      <c r="AN265" s="184"/>
      <c r="AO265" s="184"/>
      <c r="AP265" s="190"/>
      <c r="AQ265" s="190"/>
      <c r="AR265" s="190"/>
      <c r="AS265" s="184"/>
      <c r="AT265" s="184"/>
      <c r="AU265" s="190"/>
      <c r="AV265" s="300"/>
    </row>
    <row r="266" spans="1:48" ht="30" customHeight="1">
      <c r="A266" s="298"/>
      <c r="B266" s="299"/>
      <c r="C266" s="299"/>
      <c r="D266" s="189" t="s">
        <v>273</v>
      </c>
      <c r="E266" s="186">
        <f t="shared" si="680"/>
        <v>0</v>
      </c>
      <c r="F266" s="186">
        <f t="shared" si="681"/>
        <v>0</v>
      </c>
      <c r="G266" s="186" t="e">
        <f t="shared" si="687"/>
        <v>#DIV/0!</v>
      </c>
      <c r="H266" s="184"/>
      <c r="I266" s="184"/>
      <c r="J266" s="190"/>
      <c r="K266" s="184"/>
      <c r="L266" s="184"/>
      <c r="M266" s="190"/>
      <c r="N266" s="184"/>
      <c r="O266" s="184"/>
      <c r="P266" s="190"/>
      <c r="Q266" s="184"/>
      <c r="R266" s="184"/>
      <c r="S266" s="190"/>
      <c r="T266" s="184"/>
      <c r="U266" s="184"/>
      <c r="V266" s="190"/>
      <c r="W266" s="184"/>
      <c r="X266" s="184"/>
      <c r="Y266" s="190"/>
      <c r="Z266" s="184"/>
      <c r="AA266" s="184"/>
      <c r="AB266" s="190"/>
      <c r="AC266" s="184"/>
      <c r="AD266" s="184"/>
      <c r="AE266" s="190"/>
      <c r="AF266" s="184"/>
      <c r="AG266" s="184"/>
      <c r="AH266" s="190"/>
      <c r="AI266" s="184"/>
      <c r="AJ266" s="184"/>
      <c r="AK266" s="190"/>
      <c r="AL266" s="190"/>
      <c r="AM266" s="190"/>
      <c r="AN266" s="184"/>
      <c r="AO266" s="184"/>
      <c r="AP266" s="190"/>
      <c r="AQ266" s="190"/>
      <c r="AR266" s="190"/>
      <c r="AS266" s="184"/>
      <c r="AT266" s="184"/>
      <c r="AU266" s="190"/>
      <c r="AV266" s="300"/>
    </row>
    <row r="267" spans="1:48" s="116" customFormat="1" ht="22.2" customHeight="1">
      <c r="A267" s="298" t="s">
        <v>481</v>
      </c>
      <c r="B267" s="299" t="s">
        <v>548</v>
      </c>
      <c r="C267" s="299" t="s">
        <v>476</v>
      </c>
      <c r="D267" s="192" t="s">
        <v>41</v>
      </c>
      <c r="E267" s="186">
        <f t="shared" si="680"/>
        <v>5630.71</v>
      </c>
      <c r="F267" s="186">
        <f t="shared" si="681"/>
        <v>0</v>
      </c>
      <c r="G267" s="186">
        <f t="shared" si="687"/>
        <v>0</v>
      </c>
      <c r="H267" s="186">
        <f>SUM(H268:H270)</f>
        <v>0</v>
      </c>
      <c r="I267" s="186">
        <f t="shared" ref="I267:AU267" si="689">SUM(I268:I270)</f>
        <v>0</v>
      </c>
      <c r="J267" s="186">
        <f t="shared" si="689"/>
        <v>0</v>
      </c>
      <c r="K267" s="186">
        <f t="shared" si="689"/>
        <v>0</v>
      </c>
      <c r="L267" s="186">
        <f t="shared" si="689"/>
        <v>0</v>
      </c>
      <c r="M267" s="186">
        <f t="shared" si="689"/>
        <v>0</v>
      </c>
      <c r="N267" s="186">
        <f t="shared" si="689"/>
        <v>0</v>
      </c>
      <c r="O267" s="186">
        <f t="shared" si="689"/>
        <v>0</v>
      </c>
      <c r="P267" s="186">
        <f t="shared" si="689"/>
        <v>0</v>
      </c>
      <c r="Q267" s="186">
        <f t="shared" si="689"/>
        <v>0</v>
      </c>
      <c r="R267" s="186">
        <f t="shared" si="689"/>
        <v>0</v>
      </c>
      <c r="S267" s="186">
        <f t="shared" si="689"/>
        <v>0</v>
      </c>
      <c r="T267" s="186">
        <f t="shared" si="689"/>
        <v>0</v>
      </c>
      <c r="U267" s="186">
        <f t="shared" si="689"/>
        <v>0</v>
      </c>
      <c r="V267" s="186">
        <f t="shared" si="689"/>
        <v>0</v>
      </c>
      <c r="W267" s="186">
        <f t="shared" si="689"/>
        <v>0</v>
      </c>
      <c r="X267" s="186">
        <f t="shared" si="689"/>
        <v>0</v>
      </c>
      <c r="Y267" s="186">
        <f t="shared" si="689"/>
        <v>0</v>
      </c>
      <c r="Z267" s="186">
        <f t="shared" si="689"/>
        <v>0</v>
      </c>
      <c r="AA267" s="186">
        <f t="shared" si="689"/>
        <v>0</v>
      </c>
      <c r="AB267" s="186">
        <f t="shared" si="689"/>
        <v>0</v>
      </c>
      <c r="AC267" s="186">
        <f t="shared" si="689"/>
        <v>0</v>
      </c>
      <c r="AD267" s="186">
        <f t="shared" si="689"/>
        <v>0</v>
      </c>
      <c r="AE267" s="186">
        <f t="shared" si="689"/>
        <v>0</v>
      </c>
      <c r="AF267" s="186">
        <f t="shared" si="689"/>
        <v>0</v>
      </c>
      <c r="AG267" s="186">
        <f t="shared" si="689"/>
        <v>0</v>
      </c>
      <c r="AH267" s="186">
        <f t="shared" si="689"/>
        <v>0</v>
      </c>
      <c r="AI267" s="186">
        <f t="shared" si="689"/>
        <v>5630.71</v>
      </c>
      <c r="AJ267" s="186">
        <f t="shared" si="689"/>
        <v>0</v>
      </c>
      <c r="AK267" s="186">
        <f t="shared" si="689"/>
        <v>0</v>
      </c>
      <c r="AL267" s="186">
        <f t="shared" si="689"/>
        <v>0</v>
      </c>
      <c r="AM267" s="186">
        <f t="shared" si="689"/>
        <v>0</v>
      </c>
      <c r="AN267" s="186">
        <f t="shared" si="689"/>
        <v>0</v>
      </c>
      <c r="AO267" s="186">
        <f t="shared" si="689"/>
        <v>0</v>
      </c>
      <c r="AP267" s="186">
        <f t="shared" si="689"/>
        <v>0</v>
      </c>
      <c r="AQ267" s="186">
        <f t="shared" si="689"/>
        <v>0</v>
      </c>
      <c r="AR267" s="186">
        <f t="shared" si="689"/>
        <v>0</v>
      </c>
      <c r="AS267" s="186">
        <f t="shared" si="689"/>
        <v>0</v>
      </c>
      <c r="AT267" s="186">
        <f t="shared" si="689"/>
        <v>0</v>
      </c>
      <c r="AU267" s="186">
        <f t="shared" si="689"/>
        <v>0</v>
      </c>
      <c r="AV267" s="300"/>
    </row>
    <row r="268" spans="1:48">
      <c r="A268" s="298"/>
      <c r="B268" s="299"/>
      <c r="C268" s="299"/>
      <c r="D268" s="188" t="s">
        <v>37</v>
      </c>
      <c r="E268" s="186">
        <f t="shared" si="680"/>
        <v>0</v>
      </c>
      <c r="F268" s="186">
        <f t="shared" si="681"/>
        <v>0</v>
      </c>
      <c r="G268" s="186" t="e">
        <f t="shared" si="687"/>
        <v>#DIV/0!</v>
      </c>
      <c r="H268" s="184"/>
      <c r="I268" s="184"/>
      <c r="J268" s="190"/>
      <c r="K268" s="184"/>
      <c r="L268" s="184"/>
      <c r="M268" s="190"/>
      <c r="N268" s="184"/>
      <c r="O268" s="184"/>
      <c r="P268" s="190"/>
      <c r="Q268" s="184"/>
      <c r="R268" s="184"/>
      <c r="S268" s="190"/>
      <c r="T268" s="184"/>
      <c r="U268" s="184"/>
      <c r="V268" s="190"/>
      <c r="W268" s="184"/>
      <c r="X268" s="184"/>
      <c r="Y268" s="190"/>
      <c r="Z268" s="184"/>
      <c r="AA268" s="184"/>
      <c r="AB268" s="190"/>
      <c r="AC268" s="184"/>
      <c r="AD268" s="184"/>
      <c r="AE268" s="190"/>
      <c r="AF268" s="184"/>
      <c r="AG268" s="184"/>
      <c r="AH268" s="190"/>
      <c r="AI268" s="184"/>
      <c r="AJ268" s="184"/>
      <c r="AK268" s="190"/>
      <c r="AL268" s="184"/>
      <c r="AM268" s="184"/>
      <c r="AN268" s="184"/>
      <c r="AO268" s="184"/>
      <c r="AP268" s="190"/>
      <c r="AQ268" s="190"/>
      <c r="AR268" s="190"/>
      <c r="AS268" s="184"/>
      <c r="AT268" s="184"/>
      <c r="AU268" s="190"/>
      <c r="AV268" s="300"/>
    </row>
    <row r="269" spans="1:48" ht="31.2" customHeight="1">
      <c r="A269" s="298"/>
      <c r="B269" s="299"/>
      <c r="C269" s="299"/>
      <c r="D269" s="188" t="s">
        <v>2</v>
      </c>
      <c r="E269" s="186">
        <f t="shared" si="680"/>
        <v>0</v>
      </c>
      <c r="F269" s="186">
        <f t="shared" si="681"/>
        <v>0</v>
      </c>
      <c r="G269" s="186" t="e">
        <f t="shared" si="687"/>
        <v>#DIV/0!</v>
      </c>
      <c r="H269" s="184"/>
      <c r="I269" s="184"/>
      <c r="J269" s="190"/>
      <c r="K269" s="184"/>
      <c r="L269" s="184"/>
      <c r="M269" s="190"/>
      <c r="N269" s="184"/>
      <c r="O269" s="184"/>
      <c r="P269" s="190"/>
      <c r="Q269" s="184"/>
      <c r="R269" s="184"/>
      <c r="S269" s="190"/>
      <c r="T269" s="184"/>
      <c r="U269" s="184"/>
      <c r="V269" s="190"/>
      <c r="W269" s="184"/>
      <c r="X269" s="184"/>
      <c r="Y269" s="190"/>
      <c r="Z269" s="184"/>
      <c r="AA269" s="184"/>
      <c r="AB269" s="190"/>
      <c r="AC269" s="184"/>
      <c r="AD269" s="184"/>
      <c r="AE269" s="190"/>
      <c r="AF269" s="184"/>
      <c r="AG269" s="184"/>
      <c r="AH269" s="190"/>
      <c r="AI269" s="184"/>
      <c r="AJ269" s="184"/>
      <c r="AK269" s="190"/>
      <c r="AL269" s="190"/>
      <c r="AM269" s="190"/>
      <c r="AN269" s="184"/>
      <c r="AO269" s="184"/>
      <c r="AP269" s="190"/>
      <c r="AQ269" s="190"/>
      <c r="AR269" s="190"/>
      <c r="AS269" s="184"/>
      <c r="AT269" s="184"/>
      <c r="AU269" s="190"/>
      <c r="AV269" s="300"/>
    </row>
    <row r="270" spans="1:48" ht="21.75" customHeight="1">
      <c r="A270" s="298"/>
      <c r="B270" s="299"/>
      <c r="C270" s="299"/>
      <c r="D270" s="188" t="s">
        <v>43</v>
      </c>
      <c r="E270" s="186">
        <f t="shared" si="680"/>
        <v>5630.71</v>
      </c>
      <c r="F270" s="186">
        <f t="shared" si="681"/>
        <v>0</v>
      </c>
      <c r="G270" s="186">
        <f t="shared" si="687"/>
        <v>0</v>
      </c>
      <c r="H270" s="184"/>
      <c r="I270" s="184"/>
      <c r="J270" s="190"/>
      <c r="K270" s="184"/>
      <c r="L270" s="184"/>
      <c r="M270" s="190"/>
      <c r="N270" s="184"/>
      <c r="O270" s="184"/>
      <c r="P270" s="190"/>
      <c r="Q270" s="184"/>
      <c r="R270" s="184"/>
      <c r="S270" s="190"/>
      <c r="T270" s="184"/>
      <c r="U270" s="184"/>
      <c r="V270" s="190"/>
      <c r="W270" s="184"/>
      <c r="X270" s="184"/>
      <c r="Y270" s="190"/>
      <c r="Z270" s="184"/>
      <c r="AA270" s="184"/>
      <c r="AB270" s="190"/>
      <c r="AC270" s="170"/>
      <c r="AD270" s="184"/>
      <c r="AE270" s="190"/>
      <c r="AF270" s="170"/>
      <c r="AG270" s="184"/>
      <c r="AH270" s="190"/>
      <c r="AI270" s="170">
        <v>5630.71</v>
      </c>
      <c r="AJ270" s="184"/>
      <c r="AK270" s="190"/>
      <c r="AL270" s="190"/>
      <c r="AM270" s="190"/>
      <c r="AN270" s="184"/>
      <c r="AO270" s="184"/>
      <c r="AP270" s="190"/>
      <c r="AQ270" s="190"/>
      <c r="AR270" s="190"/>
      <c r="AS270" s="184"/>
      <c r="AT270" s="184"/>
      <c r="AU270" s="190"/>
      <c r="AV270" s="300"/>
    </row>
    <row r="271" spans="1:48" ht="30" customHeight="1">
      <c r="A271" s="298"/>
      <c r="B271" s="299"/>
      <c r="C271" s="299"/>
      <c r="D271" s="189" t="s">
        <v>273</v>
      </c>
      <c r="E271" s="186">
        <f t="shared" si="680"/>
        <v>0</v>
      </c>
      <c r="F271" s="186">
        <f t="shared" si="681"/>
        <v>0</v>
      </c>
      <c r="G271" s="186" t="e">
        <f t="shared" si="687"/>
        <v>#DIV/0!</v>
      </c>
      <c r="H271" s="184"/>
      <c r="I271" s="184"/>
      <c r="J271" s="190"/>
      <c r="K271" s="184"/>
      <c r="L271" s="184"/>
      <c r="M271" s="190"/>
      <c r="N271" s="184"/>
      <c r="O271" s="184"/>
      <c r="P271" s="190"/>
      <c r="Q271" s="184"/>
      <c r="R271" s="184"/>
      <c r="S271" s="190"/>
      <c r="T271" s="184"/>
      <c r="U271" s="184"/>
      <c r="V271" s="190"/>
      <c r="W271" s="184"/>
      <c r="X271" s="184"/>
      <c r="Y271" s="190"/>
      <c r="Z271" s="184"/>
      <c r="AA271" s="184"/>
      <c r="AB271" s="190"/>
      <c r="AC271" s="184"/>
      <c r="AD271" s="184"/>
      <c r="AE271" s="190"/>
      <c r="AF271" s="184"/>
      <c r="AG271" s="184"/>
      <c r="AH271" s="190"/>
      <c r="AI271" s="184"/>
      <c r="AJ271" s="184"/>
      <c r="AK271" s="190"/>
      <c r="AL271" s="190"/>
      <c r="AM271" s="190"/>
      <c r="AN271" s="184"/>
      <c r="AO271" s="184"/>
      <c r="AP271" s="190"/>
      <c r="AQ271" s="190"/>
      <c r="AR271" s="190"/>
      <c r="AS271" s="184"/>
      <c r="AT271" s="184"/>
      <c r="AU271" s="190"/>
      <c r="AV271" s="300"/>
    </row>
    <row r="272" spans="1:48" s="116" customFormat="1" ht="22.2" customHeight="1">
      <c r="A272" s="298" t="s">
        <v>482</v>
      </c>
      <c r="B272" s="299" t="s">
        <v>551</v>
      </c>
      <c r="C272" s="299" t="s">
        <v>476</v>
      </c>
      <c r="D272" s="192" t="s">
        <v>41</v>
      </c>
      <c r="E272" s="186">
        <f t="shared" si="680"/>
        <v>2900</v>
      </c>
      <c r="F272" s="186">
        <f t="shared" si="681"/>
        <v>0</v>
      </c>
      <c r="G272" s="186">
        <f t="shared" ref="G272:G276" si="690">F272/E272*100</f>
        <v>0</v>
      </c>
      <c r="H272" s="186">
        <f>SUM(H273:H275)</f>
        <v>0</v>
      </c>
      <c r="I272" s="186">
        <f t="shared" ref="I272:AU272" si="691">SUM(I273:I275)</f>
        <v>0</v>
      </c>
      <c r="J272" s="186">
        <f t="shared" si="691"/>
        <v>0</v>
      </c>
      <c r="K272" s="186">
        <f t="shared" si="691"/>
        <v>0</v>
      </c>
      <c r="L272" s="186">
        <f t="shared" si="691"/>
        <v>0</v>
      </c>
      <c r="M272" s="186">
        <f t="shared" si="691"/>
        <v>0</v>
      </c>
      <c r="N272" s="186">
        <f t="shared" si="691"/>
        <v>0</v>
      </c>
      <c r="O272" s="186">
        <f t="shared" si="691"/>
        <v>0</v>
      </c>
      <c r="P272" s="186">
        <f t="shared" si="691"/>
        <v>0</v>
      </c>
      <c r="Q272" s="186">
        <f t="shared" si="691"/>
        <v>0</v>
      </c>
      <c r="R272" s="186">
        <f t="shared" si="691"/>
        <v>0</v>
      </c>
      <c r="S272" s="186">
        <f t="shared" si="691"/>
        <v>0</v>
      </c>
      <c r="T272" s="186">
        <f t="shared" si="691"/>
        <v>0</v>
      </c>
      <c r="U272" s="186">
        <f t="shared" si="691"/>
        <v>0</v>
      </c>
      <c r="V272" s="186">
        <f t="shared" si="691"/>
        <v>0</v>
      </c>
      <c r="W272" s="186">
        <f t="shared" si="691"/>
        <v>0</v>
      </c>
      <c r="X272" s="186">
        <f t="shared" si="691"/>
        <v>0</v>
      </c>
      <c r="Y272" s="186">
        <f t="shared" si="691"/>
        <v>0</v>
      </c>
      <c r="Z272" s="186">
        <f t="shared" si="691"/>
        <v>0</v>
      </c>
      <c r="AA272" s="186">
        <f t="shared" si="691"/>
        <v>0</v>
      </c>
      <c r="AB272" s="186">
        <f t="shared" si="691"/>
        <v>0</v>
      </c>
      <c r="AC272" s="186">
        <f t="shared" si="691"/>
        <v>0</v>
      </c>
      <c r="AD272" s="186">
        <f t="shared" si="691"/>
        <v>0</v>
      </c>
      <c r="AE272" s="186">
        <f t="shared" si="691"/>
        <v>0</v>
      </c>
      <c r="AF272" s="186">
        <f t="shared" si="691"/>
        <v>0</v>
      </c>
      <c r="AG272" s="186">
        <f t="shared" si="691"/>
        <v>0</v>
      </c>
      <c r="AH272" s="186">
        <f t="shared" si="691"/>
        <v>0</v>
      </c>
      <c r="AI272" s="186">
        <f t="shared" si="691"/>
        <v>2900</v>
      </c>
      <c r="AJ272" s="186">
        <f t="shared" si="691"/>
        <v>0</v>
      </c>
      <c r="AK272" s="186">
        <f t="shared" si="691"/>
        <v>0</v>
      </c>
      <c r="AL272" s="186">
        <f t="shared" si="691"/>
        <v>0</v>
      </c>
      <c r="AM272" s="186">
        <f t="shared" si="691"/>
        <v>0</v>
      </c>
      <c r="AN272" s="186">
        <f t="shared" si="691"/>
        <v>0</v>
      </c>
      <c r="AO272" s="186">
        <f t="shared" si="691"/>
        <v>0</v>
      </c>
      <c r="AP272" s="186">
        <f t="shared" si="691"/>
        <v>0</v>
      </c>
      <c r="AQ272" s="186">
        <f t="shared" si="691"/>
        <v>0</v>
      </c>
      <c r="AR272" s="186">
        <f t="shared" si="691"/>
        <v>0</v>
      </c>
      <c r="AS272" s="186">
        <f t="shared" si="691"/>
        <v>0</v>
      </c>
      <c r="AT272" s="186">
        <f t="shared" si="691"/>
        <v>0</v>
      </c>
      <c r="AU272" s="186">
        <f t="shared" si="691"/>
        <v>0</v>
      </c>
      <c r="AV272" s="300"/>
    </row>
    <row r="273" spans="1:48">
      <c r="A273" s="298"/>
      <c r="B273" s="299"/>
      <c r="C273" s="299"/>
      <c r="D273" s="188" t="s">
        <v>37</v>
      </c>
      <c r="E273" s="186">
        <f t="shared" si="680"/>
        <v>0</v>
      </c>
      <c r="F273" s="186">
        <f t="shared" si="681"/>
        <v>0</v>
      </c>
      <c r="G273" s="186" t="e">
        <f t="shared" si="690"/>
        <v>#DIV/0!</v>
      </c>
      <c r="H273" s="184"/>
      <c r="I273" s="184"/>
      <c r="J273" s="190"/>
      <c r="K273" s="184"/>
      <c r="L273" s="184"/>
      <c r="M273" s="190"/>
      <c r="N273" s="184"/>
      <c r="O273" s="184"/>
      <c r="P273" s="190"/>
      <c r="Q273" s="184"/>
      <c r="R273" s="184"/>
      <c r="S273" s="190"/>
      <c r="T273" s="184"/>
      <c r="U273" s="184"/>
      <c r="V273" s="190"/>
      <c r="W273" s="184"/>
      <c r="X273" s="184"/>
      <c r="Y273" s="190"/>
      <c r="Z273" s="184"/>
      <c r="AA273" s="184"/>
      <c r="AB273" s="190"/>
      <c r="AC273" s="184"/>
      <c r="AD273" s="184"/>
      <c r="AE273" s="190"/>
      <c r="AF273" s="184"/>
      <c r="AG273" s="184"/>
      <c r="AH273" s="190"/>
      <c r="AI273" s="184"/>
      <c r="AJ273" s="184"/>
      <c r="AK273" s="190"/>
      <c r="AL273" s="184"/>
      <c r="AM273" s="184"/>
      <c r="AN273" s="184"/>
      <c r="AO273" s="184"/>
      <c r="AP273" s="190"/>
      <c r="AQ273" s="190"/>
      <c r="AR273" s="190"/>
      <c r="AS273" s="184"/>
      <c r="AT273" s="184"/>
      <c r="AU273" s="190"/>
      <c r="AV273" s="300"/>
    </row>
    <row r="274" spans="1:48" ht="31.2" customHeight="1">
      <c r="A274" s="298"/>
      <c r="B274" s="299"/>
      <c r="C274" s="299"/>
      <c r="D274" s="188" t="s">
        <v>2</v>
      </c>
      <c r="E274" s="186">
        <f t="shared" si="680"/>
        <v>0</v>
      </c>
      <c r="F274" s="186">
        <f t="shared" si="681"/>
        <v>0</v>
      </c>
      <c r="G274" s="186" t="e">
        <f t="shared" si="690"/>
        <v>#DIV/0!</v>
      </c>
      <c r="H274" s="184"/>
      <c r="I274" s="184"/>
      <c r="J274" s="190"/>
      <c r="K274" s="184"/>
      <c r="L274" s="184"/>
      <c r="M274" s="190"/>
      <c r="N274" s="184"/>
      <c r="O274" s="184"/>
      <c r="P274" s="190"/>
      <c r="Q274" s="184"/>
      <c r="R274" s="184"/>
      <c r="S274" s="190"/>
      <c r="T274" s="184"/>
      <c r="U274" s="184"/>
      <c r="V274" s="190"/>
      <c r="W274" s="184"/>
      <c r="X274" s="184"/>
      <c r="Y274" s="190"/>
      <c r="Z274" s="184"/>
      <c r="AA274" s="184"/>
      <c r="AB274" s="190"/>
      <c r="AC274" s="184"/>
      <c r="AD274" s="184"/>
      <c r="AE274" s="190"/>
      <c r="AF274" s="184"/>
      <c r="AG274" s="184"/>
      <c r="AH274" s="190"/>
      <c r="AI274" s="184"/>
      <c r="AJ274" s="184"/>
      <c r="AK274" s="190"/>
      <c r="AL274" s="190"/>
      <c r="AM274" s="190"/>
      <c r="AN274" s="184"/>
      <c r="AO274" s="184"/>
      <c r="AP274" s="190"/>
      <c r="AQ274" s="190"/>
      <c r="AR274" s="190"/>
      <c r="AS274" s="184"/>
      <c r="AT274" s="184"/>
      <c r="AU274" s="190"/>
      <c r="AV274" s="300"/>
    </row>
    <row r="275" spans="1:48" ht="21.75" customHeight="1">
      <c r="A275" s="298"/>
      <c r="B275" s="299"/>
      <c r="C275" s="299"/>
      <c r="D275" s="188" t="s">
        <v>43</v>
      </c>
      <c r="E275" s="186">
        <f t="shared" si="680"/>
        <v>2900</v>
      </c>
      <c r="F275" s="186">
        <f t="shared" si="681"/>
        <v>0</v>
      </c>
      <c r="G275" s="186">
        <f t="shared" si="690"/>
        <v>0</v>
      </c>
      <c r="H275" s="184"/>
      <c r="I275" s="184"/>
      <c r="J275" s="190"/>
      <c r="K275" s="184"/>
      <c r="L275" s="184"/>
      <c r="M275" s="190"/>
      <c r="N275" s="184"/>
      <c r="O275" s="184"/>
      <c r="P275" s="190"/>
      <c r="Q275" s="184"/>
      <c r="R275" s="184"/>
      <c r="S275" s="190"/>
      <c r="T275" s="184"/>
      <c r="U275" s="184"/>
      <c r="V275" s="190"/>
      <c r="W275" s="184"/>
      <c r="X275" s="184"/>
      <c r="Y275" s="190"/>
      <c r="Z275" s="184"/>
      <c r="AA275" s="184"/>
      <c r="AB275" s="190"/>
      <c r="AC275" s="184"/>
      <c r="AD275" s="184"/>
      <c r="AE275" s="190"/>
      <c r="AF275" s="184"/>
      <c r="AG275" s="184"/>
      <c r="AH275" s="190"/>
      <c r="AI275" s="184">
        <v>2900</v>
      </c>
      <c r="AJ275" s="184"/>
      <c r="AK275" s="190"/>
      <c r="AL275" s="190"/>
      <c r="AM275" s="190"/>
      <c r="AN275" s="184"/>
      <c r="AO275" s="184"/>
      <c r="AP275" s="190"/>
      <c r="AQ275" s="190"/>
      <c r="AR275" s="190"/>
      <c r="AS275" s="184"/>
      <c r="AT275" s="184"/>
      <c r="AU275" s="190"/>
      <c r="AV275" s="300"/>
    </row>
    <row r="276" spans="1:48" ht="30" customHeight="1">
      <c r="A276" s="298"/>
      <c r="B276" s="299"/>
      <c r="C276" s="299"/>
      <c r="D276" s="189" t="s">
        <v>273</v>
      </c>
      <c r="E276" s="186">
        <f t="shared" si="680"/>
        <v>0</v>
      </c>
      <c r="F276" s="186">
        <f t="shared" si="681"/>
        <v>0</v>
      </c>
      <c r="G276" s="186" t="e">
        <f t="shared" si="690"/>
        <v>#DIV/0!</v>
      </c>
      <c r="H276" s="184"/>
      <c r="I276" s="184"/>
      <c r="J276" s="190"/>
      <c r="K276" s="184"/>
      <c r="L276" s="184"/>
      <c r="M276" s="190"/>
      <c r="N276" s="184"/>
      <c r="O276" s="184"/>
      <c r="P276" s="190"/>
      <c r="Q276" s="184"/>
      <c r="R276" s="184"/>
      <c r="S276" s="190"/>
      <c r="T276" s="184"/>
      <c r="U276" s="184"/>
      <c r="V276" s="190"/>
      <c r="W276" s="184"/>
      <c r="X276" s="184"/>
      <c r="Y276" s="190"/>
      <c r="Z276" s="184"/>
      <c r="AA276" s="184"/>
      <c r="AB276" s="190"/>
      <c r="AC276" s="184"/>
      <c r="AD276" s="184"/>
      <c r="AE276" s="190"/>
      <c r="AF276" s="184"/>
      <c r="AG276" s="184"/>
      <c r="AH276" s="190"/>
      <c r="AI276" s="184"/>
      <c r="AJ276" s="184"/>
      <c r="AK276" s="190"/>
      <c r="AL276" s="190"/>
      <c r="AM276" s="190"/>
      <c r="AN276" s="184"/>
      <c r="AO276" s="184"/>
      <c r="AP276" s="190"/>
      <c r="AQ276" s="190"/>
      <c r="AR276" s="190"/>
      <c r="AS276" s="184"/>
      <c r="AT276" s="184"/>
      <c r="AU276" s="190"/>
      <c r="AV276" s="300"/>
    </row>
    <row r="277" spans="1:48" s="116" customFormat="1" ht="22.2" customHeight="1">
      <c r="A277" s="298" t="s">
        <v>483</v>
      </c>
      <c r="B277" s="299" t="s">
        <v>550</v>
      </c>
      <c r="C277" s="299" t="s">
        <v>476</v>
      </c>
      <c r="D277" s="192" t="s">
        <v>41</v>
      </c>
      <c r="E277" s="186">
        <f t="shared" si="680"/>
        <v>2598.7020000000002</v>
      </c>
      <c r="F277" s="186">
        <f t="shared" si="681"/>
        <v>0</v>
      </c>
      <c r="G277" s="186">
        <f t="shared" ref="G277:G281" si="692">F277/E277*100</f>
        <v>0</v>
      </c>
      <c r="H277" s="186">
        <f>SUM(H278:H280)</f>
        <v>0</v>
      </c>
      <c r="I277" s="186">
        <f t="shared" ref="I277:AU277" si="693">SUM(I278:I280)</f>
        <v>0</v>
      </c>
      <c r="J277" s="186">
        <f t="shared" si="693"/>
        <v>0</v>
      </c>
      <c r="K277" s="186">
        <f t="shared" si="693"/>
        <v>0</v>
      </c>
      <c r="L277" s="186">
        <f t="shared" si="693"/>
        <v>0</v>
      </c>
      <c r="M277" s="186">
        <f t="shared" si="693"/>
        <v>0</v>
      </c>
      <c r="N277" s="186">
        <f t="shared" si="693"/>
        <v>0</v>
      </c>
      <c r="O277" s="186">
        <f t="shared" si="693"/>
        <v>0</v>
      </c>
      <c r="P277" s="186">
        <f t="shared" si="693"/>
        <v>0</v>
      </c>
      <c r="Q277" s="186">
        <f t="shared" si="693"/>
        <v>0</v>
      </c>
      <c r="R277" s="186">
        <f t="shared" si="693"/>
        <v>0</v>
      </c>
      <c r="S277" s="186">
        <f t="shared" si="693"/>
        <v>0</v>
      </c>
      <c r="T277" s="186">
        <f t="shared" si="693"/>
        <v>0</v>
      </c>
      <c r="U277" s="186">
        <f t="shared" si="693"/>
        <v>0</v>
      </c>
      <c r="V277" s="186">
        <f t="shared" si="693"/>
        <v>0</v>
      </c>
      <c r="W277" s="186">
        <f t="shared" si="693"/>
        <v>0</v>
      </c>
      <c r="X277" s="186">
        <f t="shared" si="693"/>
        <v>0</v>
      </c>
      <c r="Y277" s="186">
        <f t="shared" si="693"/>
        <v>0</v>
      </c>
      <c r="Z277" s="186">
        <f t="shared" si="693"/>
        <v>0</v>
      </c>
      <c r="AA277" s="186">
        <f t="shared" si="693"/>
        <v>0</v>
      </c>
      <c r="AB277" s="186">
        <f t="shared" si="693"/>
        <v>0</v>
      </c>
      <c r="AC277" s="186">
        <f t="shared" si="693"/>
        <v>0</v>
      </c>
      <c r="AD277" s="186">
        <f t="shared" si="693"/>
        <v>0</v>
      </c>
      <c r="AE277" s="186">
        <f t="shared" si="693"/>
        <v>0</v>
      </c>
      <c r="AF277" s="186">
        <f t="shared" si="693"/>
        <v>0</v>
      </c>
      <c r="AG277" s="186">
        <f t="shared" si="693"/>
        <v>0</v>
      </c>
      <c r="AH277" s="186">
        <f t="shared" si="693"/>
        <v>0</v>
      </c>
      <c r="AI277" s="186">
        <f t="shared" si="693"/>
        <v>2598.7020000000002</v>
      </c>
      <c r="AJ277" s="186">
        <f t="shared" si="693"/>
        <v>0</v>
      </c>
      <c r="AK277" s="186">
        <f t="shared" si="693"/>
        <v>0</v>
      </c>
      <c r="AL277" s="186">
        <f t="shared" si="693"/>
        <v>0</v>
      </c>
      <c r="AM277" s="186">
        <f t="shared" si="693"/>
        <v>0</v>
      </c>
      <c r="AN277" s="186">
        <f t="shared" si="693"/>
        <v>0</v>
      </c>
      <c r="AO277" s="186">
        <f t="shared" si="693"/>
        <v>0</v>
      </c>
      <c r="AP277" s="186">
        <f t="shared" si="693"/>
        <v>0</v>
      </c>
      <c r="AQ277" s="186">
        <f t="shared" si="693"/>
        <v>0</v>
      </c>
      <c r="AR277" s="186">
        <f t="shared" si="693"/>
        <v>0</v>
      </c>
      <c r="AS277" s="186">
        <f t="shared" si="693"/>
        <v>0</v>
      </c>
      <c r="AT277" s="186">
        <f t="shared" si="693"/>
        <v>0</v>
      </c>
      <c r="AU277" s="186">
        <f t="shared" si="693"/>
        <v>0</v>
      </c>
      <c r="AV277" s="300"/>
    </row>
    <row r="278" spans="1:48">
      <c r="A278" s="298"/>
      <c r="B278" s="299"/>
      <c r="C278" s="299"/>
      <c r="D278" s="188" t="s">
        <v>37</v>
      </c>
      <c r="E278" s="186">
        <f t="shared" si="680"/>
        <v>0</v>
      </c>
      <c r="F278" s="186">
        <f t="shared" si="681"/>
        <v>0</v>
      </c>
      <c r="G278" s="186" t="e">
        <f t="shared" si="692"/>
        <v>#DIV/0!</v>
      </c>
      <c r="H278" s="184"/>
      <c r="I278" s="184"/>
      <c r="J278" s="190"/>
      <c r="K278" s="184"/>
      <c r="L278" s="184"/>
      <c r="M278" s="190"/>
      <c r="N278" s="184"/>
      <c r="O278" s="184"/>
      <c r="P278" s="190"/>
      <c r="Q278" s="184"/>
      <c r="R278" s="184"/>
      <c r="S278" s="190"/>
      <c r="T278" s="184"/>
      <c r="U278" s="184"/>
      <c r="V278" s="190"/>
      <c r="W278" s="184"/>
      <c r="X278" s="184"/>
      <c r="Y278" s="190"/>
      <c r="Z278" s="184"/>
      <c r="AA278" s="184"/>
      <c r="AB278" s="190"/>
      <c r="AC278" s="184"/>
      <c r="AD278" s="184"/>
      <c r="AE278" s="190"/>
      <c r="AF278" s="184"/>
      <c r="AG278" s="184"/>
      <c r="AH278" s="190"/>
      <c r="AI278" s="184"/>
      <c r="AJ278" s="184"/>
      <c r="AK278" s="190"/>
      <c r="AL278" s="184"/>
      <c r="AM278" s="184"/>
      <c r="AN278" s="184"/>
      <c r="AO278" s="184"/>
      <c r="AP278" s="190"/>
      <c r="AQ278" s="190"/>
      <c r="AR278" s="190"/>
      <c r="AS278" s="184"/>
      <c r="AT278" s="184"/>
      <c r="AU278" s="190"/>
      <c r="AV278" s="300"/>
    </row>
    <row r="279" spans="1:48" ht="31.2" customHeight="1">
      <c r="A279" s="298"/>
      <c r="B279" s="299"/>
      <c r="C279" s="299"/>
      <c r="D279" s="188" t="s">
        <v>2</v>
      </c>
      <c r="E279" s="186">
        <f t="shared" si="680"/>
        <v>0</v>
      </c>
      <c r="F279" s="186">
        <f t="shared" si="681"/>
        <v>0</v>
      </c>
      <c r="G279" s="186" t="e">
        <f t="shared" si="692"/>
        <v>#DIV/0!</v>
      </c>
      <c r="H279" s="184"/>
      <c r="I279" s="184"/>
      <c r="J279" s="190"/>
      <c r="K279" s="184"/>
      <c r="L279" s="184"/>
      <c r="M279" s="190"/>
      <c r="N279" s="184"/>
      <c r="O279" s="184"/>
      <c r="P279" s="190"/>
      <c r="Q279" s="184"/>
      <c r="R279" s="184"/>
      <c r="S279" s="190"/>
      <c r="T279" s="184"/>
      <c r="U279" s="184"/>
      <c r="V279" s="190"/>
      <c r="W279" s="184"/>
      <c r="X279" s="184"/>
      <c r="Y279" s="190"/>
      <c r="Z279" s="184"/>
      <c r="AA279" s="184"/>
      <c r="AB279" s="190"/>
      <c r="AC279" s="184"/>
      <c r="AD279" s="184"/>
      <c r="AE279" s="190"/>
      <c r="AF279" s="184"/>
      <c r="AG279" s="184"/>
      <c r="AH279" s="190"/>
      <c r="AI279" s="184"/>
      <c r="AJ279" s="184"/>
      <c r="AK279" s="190"/>
      <c r="AL279" s="190"/>
      <c r="AM279" s="190"/>
      <c r="AN279" s="184"/>
      <c r="AO279" s="184"/>
      <c r="AP279" s="190"/>
      <c r="AQ279" s="190"/>
      <c r="AR279" s="190"/>
      <c r="AS279" s="184"/>
      <c r="AT279" s="184"/>
      <c r="AU279" s="190"/>
      <c r="AV279" s="300"/>
    </row>
    <row r="280" spans="1:48" ht="21.75" customHeight="1">
      <c r="A280" s="298"/>
      <c r="B280" s="299"/>
      <c r="C280" s="299"/>
      <c r="D280" s="188" t="s">
        <v>43</v>
      </c>
      <c r="E280" s="186">
        <f t="shared" si="680"/>
        <v>2598.7020000000002</v>
      </c>
      <c r="F280" s="186">
        <f t="shared" si="681"/>
        <v>0</v>
      </c>
      <c r="G280" s="186">
        <f t="shared" si="692"/>
        <v>0</v>
      </c>
      <c r="H280" s="184"/>
      <c r="I280" s="184"/>
      <c r="J280" s="190"/>
      <c r="K280" s="184"/>
      <c r="L280" s="184"/>
      <c r="M280" s="190"/>
      <c r="N280" s="184"/>
      <c r="O280" s="184"/>
      <c r="P280" s="190"/>
      <c r="Q280" s="184"/>
      <c r="R280" s="184"/>
      <c r="S280" s="190"/>
      <c r="T280" s="184"/>
      <c r="U280" s="184"/>
      <c r="V280" s="190"/>
      <c r="W280" s="184"/>
      <c r="X280" s="184"/>
      <c r="Y280" s="190"/>
      <c r="Z280" s="184"/>
      <c r="AA280" s="184"/>
      <c r="AB280" s="190"/>
      <c r="AC280" s="170"/>
      <c r="AD280" s="184"/>
      <c r="AE280" s="190"/>
      <c r="AF280" s="170"/>
      <c r="AG280" s="184"/>
      <c r="AH280" s="190"/>
      <c r="AI280" s="170">
        <v>2598.7020000000002</v>
      </c>
      <c r="AJ280" s="184"/>
      <c r="AK280" s="190"/>
      <c r="AL280" s="190"/>
      <c r="AM280" s="190"/>
      <c r="AN280" s="184"/>
      <c r="AO280" s="184"/>
      <c r="AP280" s="190"/>
      <c r="AQ280" s="190"/>
      <c r="AR280" s="190"/>
      <c r="AS280" s="184"/>
      <c r="AT280" s="184"/>
      <c r="AU280" s="190"/>
      <c r="AV280" s="300"/>
    </row>
    <row r="281" spans="1:48" ht="30" customHeight="1">
      <c r="A281" s="298"/>
      <c r="B281" s="299"/>
      <c r="C281" s="299"/>
      <c r="D281" s="189" t="s">
        <v>273</v>
      </c>
      <c r="E281" s="186">
        <f t="shared" si="680"/>
        <v>0</v>
      </c>
      <c r="F281" s="186">
        <f t="shared" si="681"/>
        <v>0</v>
      </c>
      <c r="G281" s="186" t="e">
        <f t="shared" si="692"/>
        <v>#DIV/0!</v>
      </c>
      <c r="H281" s="184"/>
      <c r="I281" s="184"/>
      <c r="J281" s="190"/>
      <c r="K281" s="184"/>
      <c r="L281" s="184"/>
      <c r="M281" s="190"/>
      <c r="N281" s="184"/>
      <c r="O281" s="184"/>
      <c r="P281" s="190"/>
      <c r="Q281" s="184"/>
      <c r="R281" s="184"/>
      <c r="S281" s="190"/>
      <c r="T281" s="184"/>
      <c r="U281" s="184"/>
      <c r="V281" s="190"/>
      <c r="W281" s="184"/>
      <c r="X281" s="184"/>
      <c r="Y281" s="190"/>
      <c r="Z281" s="184"/>
      <c r="AA281" s="184"/>
      <c r="AB281" s="190"/>
      <c r="AC281" s="184"/>
      <c r="AD281" s="184"/>
      <c r="AE281" s="190"/>
      <c r="AF281" s="184"/>
      <c r="AG281" s="184"/>
      <c r="AH281" s="190"/>
      <c r="AI281" s="184"/>
      <c r="AJ281" s="184"/>
      <c r="AK281" s="190"/>
      <c r="AL281" s="190"/>
      <c r="AM281" s="190"/>
      <c r="AN281" s="184"/>
      <c r="AO281" s="184"/>
      <c r="AP281" s="190"/>
      <c r="AQ281" s="190"/>
      <c r="AR281" s="190"/>
      <c r="AS281" s="184"/>
      <c r="AT281" s="184"/>
      <c r="AU281" s="190"/>
      <c r="AV281" s="300"/>
    </row>
    <row r="282" spans="1:48" ht="30" customHeight="1">
      <c r="A282" s="306" t="s">
        <v>435</v>
      </c>
      <c r="B282" s="306"/>
      <c r="C282" s="306"/>
      <c r="D282" s="192" t="s">
        <v>41</v>
      </c>
      <c r="E282" s="186">
        <f t="shared" si="680"/>
        <v>50173.007999999994</v>
      </c>
      <c r="F282" s="186">
        <f t="shared" si="681"/>
        <v>20489.954160000001</v>
      </c>
      <c r="G282" s="186">
        <f t="shared" si="289"/>
        <v>40.83860022903152</v>
      </c>
      <c r="H282" s="184">
        <f>SUM(H283:H285)</f>
        <v>0</v>
      </c>
      <c r="I282" s="184">
        <f t="shared" ref="I282:AU282" si="694">SUM(I283:I285)</f>
        <v>0</v>
      </c>
      <c r="J282" s="184">
        <f t="shared" si="694"/>
        <v>0</v>
      </c>
      <c r="K282" s="184">
        <f t="shared" si="694"/>
        <v>0</v>
      </c>
      <c r="L282" s="184">
        <f t="shared" si="694"/>
        <v>0</v>
      </c>
      <c r="M282" s="184">
        <f t="shared" si="694"/>
        <v>0</v>
      </c>
      <c r="N282" s="184">
        <f t="shared" si="694"/>
        <v>0</v>
      </c>
      <c r="O282" s="184">
        <f t="shared" si="694"/>
        <v>0</v>
      </c>
      <c r="P282" s="184">
        <f t="shared" si="694"/>
        <v>0</v>
      </c>
      <c r="Q282" s="184">
        <f t="shared" si="694"/>
        <v>0</v>
      </c>
      <c r="R282" s="184">
        <f t="shared" si="694"/>
        <v>0</v>
      </c>
      <c r="S282" s="184">
        <f t="shared" si="694"/>
        <v>0</v>
      </c>
      <c r="T282" s="184">
        <f t="shared" si="694"/>
        <v>0</v>
      </c>
      <c r="U282" s="184">
        <f t="shared" si="694"/>
        <v>0</v>
      </c>
      <c r="V282" s="184">
        <f t="shared" si="694"/>
        <v>0</v>
      </c>
      <c r="W282" s="184">
        <f t="shared" si="694"/>
        <v>0</v>
      </c>
      <c r="X282" s="184">
        <f t="shared" si="694"/>
        <v>0</v>
      </c>
      <c r="Y282" s="184">
        <f t="shared" si="694"/>
        <v>0</v>
      </c>
      <c r="Z282" s="184">
        <f t="shared" si="694"/>
        <v>0</v>
      </c>
      <c r="AA282" s="184">
        <f t="shared" si="694"/>
        <v>0</v>
      </c>
      <c r="AB282" s="184">
        <f t="shared" si="694"/>
        <v>0</v>
      </c>
      <c r="AC282" s="184">
        <f t="shared" si="694"/>
        <v>12170.428980000001</v>
      </c>
      <c r="AD282" s="184">
        <f t="shared" si="694"/>
        <v>12170.428980000001</v>
      </c>
      <c r="AE282" s="184">
        <f t="shared" si="694"/>
        <v>0</v>
      </c>
      <c r="AF282" s="184">
        <f t="shared" si="694"/>
        <v>8319.5251799999987</v>
      </c>
      <c r="AG282" s="184">
        <f t="shared" si="694"/>
        <v>8319.5251799999987</v>
      </c>
      <c r="AH282" s="184">
        <f t="shared" si="694"/>
        <v>0</v>
      </c>
      <c r="AI282" s="184">
        <f t="shared" si="694"/>
        <v>29454.35584</v>
      </c>
      <c r="AJ282" s="184">
        <f t="shared" si="694"/>
        <v>0</v>
      </c>
      <c r="AK282" s="184">
        <f t="shared" si="694"/>
        <v>0</v>
      </c>
      <c r="AL282" s="184">
        <f t="shared" si="694"/>
        <v>0</v>
      </c>
      <c r="AM282" s="184">
        <f t="shared" si="694"/>
        <v>0</v>
      </c>
      <c r="AN282" s="184">
        <f t="shared" si="694"/>
        <v>0</v>
      </c>
      <c r="AO282" s="184">
        <f t="shared" si="694"/>
        <v>0</v>
      </c>
      <c r="AP282" s="184">
        <f t="shared" si="694"/>
        <v>0</v>
      </c>
      <c r="AQ282" s="184">
        <f t="shared" si="694"/>
        <v>0</v>
      </c>
      <c r="AR282" s="184">
        <f t="shared" si="694"/>
        <v>0</v>
      </c>
      <c r="AS282" s="184">
        <f t="shared" si="694"/>
        <v>228.69800000000001</v>
      </c>
      <c r="AT282" s="184">
        <f t="shared" si="694"/>
        <v>0</v>
      </c>
      <c r="AU282" s="184">
        <f t="shared" si="694"/>
        <v>0</v>
      </c>
      <c r="AV282" s="231"/>
    </row>
    <row r="283" spans="1:48" ht="30" customHeight="1">
      <c r="A283" s="306"/>
      <c r="B283" s="306"/>
      <c r="C283" s="306"/>
      <c r="D283" s="188" t="s">
        <v>37</v>
      </c>
      <c r="E283" s="186">
        <f t="shared" si="680"/>
        <v>0</v>
      </c>
      <c r="F283" s="186">
        <f t="shared" si="681"/>
        <v>0</v>
      </c>
      <c r="G283" s="186" t="e">
        <f t="shared" si="289"/>
        <v>#DIV/0!</v>
      </c>
      <c r="H283" s="184">
        <f>H243+H233+H228+H223+H218+H213+H208+H203+H198+H193+H188+H183+H178+H173+H248+H253+H258+H263+H268+H238+H273+H278</f>
        <v>0</v>
      </c>
      <c r="I283" s="184">
        <f t="shared" ref="I283:AU283" si="695">I243+I233+I228+I223+I218+I213+I208+I203+I198+I193+I188+I183+I178+I173+I248+I253+I258+I263+I268+I238+I273+I278</f>
        <v>0</v>
      </c>
      <c r="J283" s="184">
        <f t="shared" si="695"/>
        <v>0</v>
      </c>
      <c r="K283" s="184">
        <f t="shared" si="695"/>
        <v>0</v>
      </c>
      <c r="L283" s="184">
        <f t="shared" si="695"/>
        <v>0</v>
      </c>
      <c r="M283" s="184">
        <f t="shared" si="695"/>
        <v>0</v>
      </c>
      <c r="N283" s="184">
        <f t="shared" si="695"/>
        <v>0</v>
      </c>
      <c r="O283" s="184">
        <f t="shared" si="695"/>
        <v>0</v>
      </c>
      <c r="P283" s="184">
        <f t="shared" si="695"/>
        <v>0</v>
      </c>
      <c r="Q283" s="184">
        <f t="shared" si="695"/>
        <v>0</v>
      </c>
      <c r="R283" s="184">
        <f t="shared" si="695"/>
        <v>0</v>
      </c>
      <c r="S283" s="184">
        <f t="shared" si="695"/>
        <v>0</v>
      </c>
      <c r="T283" s="184">
        <f t="shared" si="695"/>
        <v>0</v>
      </c>
      <c r="U283" s="184">
        <f t="shared" si="695"/>
        <v>0</v>
      </c>
      <c r="V283" s="184">
        <f t="shared" si="695"/>
        <v>0</v>
      </c>
      <c r="W283" s="184">
        <f t="shared" si="695"/>
        <v>0</v>
      </c>
      <c r="X283" s="184">
        <f t="shared" si="695"/>
        <v>0</v>
      </c>
      <c r="Y283" s="184">
        <f t="shared" si="695"/>
        <v>0</v>
      </c>
      <c r="Z283" s="184">
        <f t="shared" si="695"/>
        <v>0</v>
      </c>
      <c r="AA283" s="184">
        <f t="shared" si="695"/>
        <v>0</v>
      </c>
      <c r="AB283" s="184">
        <f t="shared" si="695"/>
        <v>0</v>
      </c>
      <c r="AC283" s="184">
        <f t="shared" si="695"/>
        <v>0</v>
      </c>
      <c r="AD283" s="184">
        <f t="shared" si="695"/>
        <v>0</v>
      </c>
      <c r="AE283" s="184">
        <f t="shared" si="695"/>
        <v>0</v>
      </c>
      <c r="AF283" s="184">
        <f t="shared" si="695"/>
        <v>0</v>
      </c>
      <c r="AG283" s="184">
        <f t="shared" si="695"/>
        <v>0</v>
      </c>
      <c r="AH283" s="184">
        <f t="shared" si="695"/>
        <v>0</v>
      </c>
      <c r="AI283" s="184">
        <f t="shared" si="695"/>
        <v>0</v>
      </c>
      <c r="AJ283" s="184">
        <f t="shared" si="695"/>
        <v>0</v>
      </c>
      <c r="AK283" s="184">
        <f t="shared" si="695"/>
        <v>0</v>
      </c>
      <c r="AL283" s="184">
        <f t="shared" si="695"/>
        <v>0</v>
      </c>
      <c r="AM283" s="184">
        <f t="shared" si="695"/>
        <v>0</v>
      </c>
      <c r="AN283" s="184">
        <f t="shared" si="695"/>
        <v>0</v>
      </c>
      <c r="AO283" s="184">
        <f t="shared" si="695"/>
        <v>0</v>
      </c>
      <c r="AP283" s="184">
        <f t="shared" si="695"/>
        <v>0</v>
      </c>
      <c r="AQ283" s="184">
        <f t="shared" si="695"/>
        <v>0</v>
      </c>
      <c r="AR283" s="184">
        <f t="shared" si="695"/>
        <v>0</v>
      </c>
      <c r="AS283" s="184">
        <f t="shared" si="695"/>
        <v>0</v>
      </c>
      <c r="AT283" s="184">
        <f t="shared" si="695"/>
        <v>0</v>
      </c>
      <c r="AU283" s="184">
        <f t="shared" si="695"/>
        <v>0</v>
      </c>
      <c r="AV283" s="231"/>
    </row>
    <row r="284" spans="1:48" ht="30" customHeight="1">
      <c r="A284" s="306"/>
      <c r="B284" s="306"/>
      <c r="C284" s="306"/>
      <c r="D284" s="188" t="s">
        <v>2</v>
      </c>
      <c r="E284" s="186">
        <f t="shared" si="680"/>
        <v>9172.8960000000006</v>
      </c>
      <c r="F284" s="186">
        <f t="shared" si="681"/>
        <v>0</v>
      </c>
      <c r="G284" s="186">
        <f>F284/E284*100</f>
        <v>0</v>
      </c>
      <c r="H284" s="184">
        <f t="shared" ref="H284:AU284" si="696">H244+H234+H229+H224+H219+H214+H209+H204+H199+H194+H189+H184+H179+H174+H249+H254+H259+H264+H269+H239+H274+H279</f>
        <v>0</v>
      </c>
      <c r="I284" s="184">
        <f t="shared" si="696"/>
        <v>0</v>
      </c>
      <c r="J284" s="184">
        <f t="shared" si="696"/>
        <v>0</v>
      </c>
      <c r="K284" s="184">
        <f t="shared" si="696"/>
        <v>0</v>
      </c>
      <c r="L284" s="184">
        <f t="shared" si="696"/>
        <v>0</v>
      </c>
      <c r="M284" s="184">
        <f t="shared" si="696"/>
        <v>0</v>
      </c>
      <c r="N284" s="184">
        <f t="shared" si="696"/>
        <v>0</v>
      </c>
      <c r="O284" s="184">
        <f t="shared" si="696"/>
        <v>0</v>
      </c>
      <c r="P284" s="184">
        <f t="shared" si="696"/>
        <v>0</v>
      </c>
      <c r="Q284" s="184">
        <f t="shared" si="696"/>
        <v>0</v>
      </c>
      <c r="R284" s="184">
        <f t="shared" si="696"/>
        <v>0</v>
      </c>
      <c r="S284" s="184">
        <f t="shared" si="696"/>
        <v>0</v>
      </c>
      <c r="T284" s="184">
        <f t="shared" si="696"/>
        <v>0</v>
      </c>
      <c r="U284" s="184">
        <f t="shared" si="696"/>
        <v>0</v>
      </c>
      <c r="V284" s="184">
        <f t="shared" si="696"/>
        <v>0</v>
      </c>
      <c r="W284" s="184">
        <f t="shared" si="696"/>
        <v>0</v>
      </c>
      <c r="X284" s="184">
        <f t="shared" si="696"/>
        <v>0</v>
      </c>
      <c r="Y284" s="184">
        <f t="shared" si="696"/>
        <v>0</v>
      </c>
      <c r="Z284" s="184">
        <f t="shared" si="696"/>
        <v>0</v>
      </c>
      <c r="AA284" s="184">
        <f t="shared" si="696"/>
        <v>0</v>
      </c>
      <c r="AB284" s="184">
        <f t="shared" si="696"/>
        <v>0</v>
      </c>
      <c r="AC284" s="184">
        <f t="shared" si="696"/>
        <v>0</v>
      </c>
      <c r="AD284" s="184">
        <f t="shared" si="696"/>
        <v>0</v>
      </c>
      <c r="AE284" s="184">
        <f t="shared" si="696"/>
        <v>0</v>
      </c>
      <c r="AF284" s="184">
        <f t="shared" si="696"/>
        <v>0</v>
      </c>
      <c r="AG284" s="184">
        <f t="shared" si="696"/>
        <v>0</v>
      </c>
      <c r="AH284" s="184">
        <f t="shared" si="696"/>
        <v>0</v>
      </c>
      <c r="AI284" s="184">
        <f t="shared" si="696"/>
        <v>9172.8960000000006</v>
      </c>
      <c r="AJ284" s="184">
        <f t="shared" si="696"/>
        <v>0</v>
      </c>
      <c r="AK284" s="184">
        <f t="shared" si="696"/>
        <v>0</v>
      </c>
      <c r="AL284" s="184">
        <f t="shared" si="696"/>
        <v>0</v>
      </c>
      <c r="AM284" s="184">
        <f t="shared" si="696"/>
        <v>0</v>
      </c>
      <c r="AN284" s="184">
        <f t="shared" si="696"/>
        <v>0</v>
      </c>
      <c r="AO284" s="184">
        <f t="shared" si="696"/>
        <v>0</v>
      </c>
      <c r="AP284" s="184">
        <f t="shared" si="696"/>
        <v>0</v>
      </c>
      <c r="AQ284" s="184">
        <f t="shared" si="696"/>
        <v>0</v>
      </c>
      <c r="AR284" s="184">
        <f t="shared" si="696"/>
        <v>0</v>
      </c>
      <c r="AS284" s="184">
        <f t="shared" si="696"/>
        <v>0</v>
      </c>
      <c r="AT284" s="184">
        <f t="shared" si="696"/>
        <v>0</v>
      </c>
      <c r="AU284" s="184">
        <f t="shared" si="696"/>
        <v>0</v>
      </c>
      <c r="AV284" s="231"/>
    </row>
    <row r="285" spans="1:48" ht="30" customHeight="1">
      <c r="A285" s="306"/>
      <c r="B285" s="306"/>
      <c r="C285" s="306"/>
      <c r="D285" s="188" t="s">
        <v>43</v>
      </c>
      <c r="E285" s="186">
        <f t="shared" si="680"/>
        <v>41000.112000000001</v>
      </c>
      <c r="F285" s="186">
        <f t="shared" si="681"/>
        <v>20489.954160000001</v>
      </c>
      <c r="G285" s="186">
        <f t="shared" si="289"/>
        <v>49.975361433159016</v>
      </c>
      <c r="H285" s="184">
        <f t="shared" ref="H285:AU285" si="697">H245+H235+H230+H225+H220+H215+H210+H205+H200+H195+H190+H185+H180+H175+H250+H255+H260+H265+H270+H240+H275+H280</f>
        <v>0</v>
      </c>
      <c r="I285" s="184">
        <f t="shared" si="697"/>
        <v>0</v>
      </c>
      <c r="J285" s="184">
        <f t="shared" si="697"/>
        <v>0</v>
      </c>
      <c r="K285" s="184">
        <f t="shared" si="697"/>
        <v>0</v>
      </c>
      <c r="L285" s="184">
        <f t="shared" si="697"/>
        <v>0</v>
      </c>
      <c r="M285" s="184">
        <f t="shared" si="697"/>
        <v>0</v>
      </c>
      <c r="N285" s="184">
        <f t="shared" si="697"/>
        <v>0</v>
      </c>
      <c r="O285" s="184">
        <f t="shared" si="697"/>
        <v>0</v>
      </c>
      <c r="P285" s="184">
        <f t="shared" si="697"/>
        <v>0</v>
      </c>
      <c r="Q285" s="184">
        <f t="shared" si="697"/>
        <v>0</v>
      </c>
      <c r="R285" s="184">
        <f t="shared" si="697"/>
        <v>0</v>
      </c>
      <c r="S285" s="184">
        <f t="shared" si="697"/>
        <v>0</v>
      </c>
      <c r="T285" s="184">
        <f t="shared" si="697"/>
        <v>0</v>
      </c>
      <c r="U285" s="184">
        <f t="shared" si="697"/>
        <v>0</v>
      </c>
      <c r="V285" s="184">
        <f t="shared" si="697"/>
        <v>0</v>
      </c>
      <c r="W285" s="184">
        <f t="shared" si="697"/>
        <v>0</v>
      </c>
      <c r="X285" s="184">
        <f t="shared" si="697"/>
        <v>0</v>
      </c>
      <c r="Y285" s="184">
        <f t="shared" si="697"/>
        <v>0</v>
      </c>
      <c r="Z285" s="184">
        <f t="shared" si="697"/>
        <v>0</v>
      </c>
      <c r="AA285" s="184">
        <f t="shared" si="697"/>
        <v>0</v>
      </c>
      <c r="AB285" s="184">
        <f t="shared" si="697"/>
        <v>0</v>
      </c>
      <c r="AC285" s="184">
        <f t="shared" si="697"/>
        <v>12170.428980000001</v>
      </c>
      <c r="AD285" s="184">
        <f t="shared" si="697"/>
        <v>12170.428980000001</v>
      </c>
      <c r="AE285" s="184">
        <f t="shared" si="697"/>
        <v>0</v>
      </c>
      <c r="AF285" s="184">
        <f t="shared" si="697"/>
        <v>8319.5251799999987</v>
      </c>
      <c r="AG285" s="184">
        <f t="shared" si="697"/>
        <v>8319.5251799999987</v>
      </c>
      <c r="AH285" s="184">
        <f t="shared" si="697"/>
        <v>0</v>
      </c>
      <c r="AI285" s="184">
        <f t="shared" si="697"/>
        <v>20281.45984</v>
      </c>
      <c r="AJ285" s="184">
        <f t="shared" si="697"/>
        <v>0</v>
      </c>
      <c r="AK285" s="184">
        <f t="shared" si="697"/>
        <v>0</v>
      </c>
      <c r="AL285" s="184">
        <f t="shared" si="697"/>
        <v>0</v>
      </c>
      <c r="AM285" s="184">
        <f t="shared" si="697"/>
        <v>0</v>
      </c>
      <c r="AN285" s="184">
        <f t="shared" si="697"/>
        <v>0</v>
      </c>
      <c r="AO285" s="184">
        <f t="shared" si="697"/>
        <v>0</v>
      </c>
      <c r="AP285" s="184">
        <f t="shared" si="697"/>
        <v>0</v>
      </c>
      <c r="AQ285" s="184">
        <f t="shared" si="697"/>
        <v>0</v>
      </c>
      <c r="AR285" s="184">
        <f t="shared" si="697"/>
        <v>0</v>
      </c>
      <c r="AS285" s="184">
        <f t="shared" si="697"/>
        <v>228.69800000000001</v>
      </c>
      <c r="AT285" s="184">
        <f t="shared" si="697"/>
        <v>0</v>
      </c>
      <c r="AU285" s="184">
        <f t="shared" si="697"/>
        <v>0</v>
      </c>
      <c r="AV285" s="231"/>
    </row>
    <row r="286" spans="1:48" ht="30" customHeight="1">
      <c r="A286" s="306"/>
      <c r="B286" s="306"/>
      <c r="C286" s="306"/>
      <c r="D286" s="189" t="s">
        <v>273</v>
      </c>
      <c r="E286" s="186">
        <f t="shared" si="680"/>
        <v>0</v>
      </c>
      <c r="F286" s="186">
        <f t="shared" si="681"/>
        <v>0</v>
      </c>
      <c r="G286" s="186" t="e">
        <f t="shared" si="289"/>
        <v>#DIV/0!</v>
      </c>
      <c r="H286" s="184">
        <f t="shared" ref="H286:AU286" si="698">H246+H236+H231+H226+H221+H216+H211+H206+H201+H196+H191+H186+H181+H176+H251+H256+H261+H266+H271+H241+H276+H281</f>
        <v>0</v>
      </c>
      <c r="I286" s="184">
        <f t="shared" si="698"/>
        <v>0</v>
      </c>
      <c r="J286" s="184">
        <f t="shared" si="698"/>
        <v>0</v>
      </c>
      <c r="K286" s="184">
        <f t="shared" si="698"/>
        <v>0</v>
      </c>
      <c r="L286" s="184">
        <f t="shared" si="698"/>
        <v>0</v>
      </c>
      <c r="M286" s="184">
        <f t="shared" si="698"/>
        <v>0</v>
      </c>
      <c r="N286" s="184">
        <f t="shared" si="698"/>
        <v>0</v>
      </c>
      <c r="O286" s="184">
        <f t="shared" si="698"/>
        <v>0</v>
      </c>
      <c r="P286" s="184">
        <f t="shared" si="698"/>
        <v>0</v>
      </c>
      <c r="Q286" s="184">
        <f t="shared" si="698"/>
        <v>0</v>
      </c>
      <c r="R286" s="184">
        <f t="shared" si="698"/>
        <v>0</v>
      </c>
      <c r="S286" s="184">
        <f t="shared" si="698"/>
        <v>0</v>
      </c>
      <c r="T286" s="184">
        <f t="shared" si="698"/>
        <v>0</v>
      </c>
      <c r="U286" s="184">
        <f t="shared" si="698"/>
        <v>0</v>
      </c>
      <c r="V286" s="184">
        <f t="shared" si="698"/>
        <v>0</v>
      </c>
      <c r="W286" s="184">
        <f t="shared" si="698"/>
        <v>0</v>
      </c>
      <c r="X286" s="184">
        <f t="shared" si="698"/>
        <v>0</v>
      </c>
      <c r="Y286" s="184">
        <f t="shared" si="698"/>
        <v>0</v>
      </c>
      <c r="Z286" s="184">
        <f t="shared" si="698"/>
        <v>0</v>
      </c>
      <c r="AA286" s="184">
        <f t="shared" si="698"/>
        <v>0</v>
      </c>
      <c r="AB286" s="184">
        <f t="shared" si="698"/>
        <v>0</v>
      </c>
      <c r="AC286" s="184">
        <f t="shared" si="698"/>
        <v>0</v>
      </c>
      <c r="AD286" s="184">
        <f t="shared" si="698"/>
        <v>0</v>
      </c>
      <c r="AE286" s="184">
        <f t="shared" si="698"/>
        <v>0</v>
      </c>
      <c r="AF286" s="184">
        <f t="shared" si="698"/>
        <v>0</v>
      </c>
      <c r="AG286" s="184">
        <f t="shared" si="698"/>
        <v>0</v>
      </c>
      <c r="AH286" s="184">
        <f t="shared" si="698"/>
        <v>0</v>
      </c>
      <c r="AI286" s="184">
        <f t="shared" si="698"/>
        <v>0</v>
      </c>
      <c r="AJ286" s="184">
        <f t="shared" si="698"/>
        <v>0</v>
      </c>
      <c r="AK286" s="184">
        <f t="shared" si="698"/>
        <v>0</v>
      </c>
      <c r="AL286" s="184">
        <f t="shared" si="698"/>
        <v>0</v>
      </c>
      <c r="AM286" s="184">
        <f t="shared" si="698"/>
        <v>0</v>
      </c>
      <c r="AN286" s="184">
        <f t="shared" si="698"/>
        <v>0</v>
      </c>
      <c r="AO286" s="184">
        <f t="shared" si="698"/>
        <v>0</v>
      </c>
      <c r="AP286" s="184">
        <f t="shared" si="698"/>
        <v>0</v>
      </c>
      <c r="AQ286" s="184">
        <f t="shared" si="698"/>
        <v>0</v>
      </c>
      <c r="AR286" s="184">
        <f t="shared" si="698"/>
        <v>0</v>
      </c>
      <c r="AS286" s="184">
        <f t="shared" si="698"/>
        <v>0</v>
      </c>
      <c r="AT286" s="184">
        <f t="shared" si="698"/>
        <v>0</v>
      </c>
      <c r="AU286" s="184">
        <f t="shared" si="698"/>
        <v>0</v>
      </c>
      <c r="AV286" s="231"/>
    </row>
    <row r="287" spans="1:48" s="116" customFormat="1" ht="22.2" customHeight="1">
      <c r="A287" s="298" t="s">
        <v>4</v>
      </c>
      <c r="B287" s="299" t="s">
        <v>351</v>
      </c>
      <c r="C287" s="299" t="s">
        <v>438</v>
      </c>
      <c r="D287" s="192" t="s">
        <v>41</v>
      </c>
      <c r="E287" s="186">
        <f t="shared" si="680"/>
        <v>8180.6206499999989</v>
      </c>
      <c r="F287" s="186">
        <f t="shared" si="681"/>
        <v>2640.1876499999998</v>
      </c>
      <c r="G287" s="186">
        <f t="shared" si="289"/>
        <v>32.273683904411335</v>
      </c>
      <c r="H287" s="186">
        <f>H347</f>
        <v>0</v>
      </c>
      <c r="I287" s="186">
        <f t="shared" ref="I287:AU287" si="699">I347</f>
        <v>0</v>
      </c>
      <c r="J287" s="186">
        <f t="shared" si="699"/>
        <v>0</v>
      </c>
      <c r="K287" s="186">
        <f t="shared" si="699"/>
        <v>0</v>
      </c>
      <c r="L287" s="186">
        <f t="shared" si="699"/>
        <v>0</v>
      </c>
      <c r="M287" s="186">
        <f t="shared" si="699"/>
        <v>0</v>
      </c>
      <c r="N287" s="186">
        <f t="shared" si="699"/>
        <v>590.18764999999996</v>
      </c>
      <c r="O287" s="186">
        <f t="shared" si="699"/>
        <v>590.18764999999996</v>
      </c>
      <c r="P287" s="186">
        <f>O287*100/N287</f>
        <v>100</v>
      </c>
      <c r="Q287" s="186">
        <f t="shared" si="699"/>
        <v>0</v>
      </c>
      <c r="R287" s="186">
        <f t="shared" si="699"/>
        <v>0</v>
      </c>
      <c r="S287" s="186">
        <f t="shared" si="699"/>
        <v>0</v>
      </c>
      <c r="T287" s="186">
        <f t="shared" si="699"/>
        <v>0</v>
      </c>
      <c r="U287" s="186">
        <f t="shared" si="699"/>
        <v>0</v>
      </c>
      <c r="V287" s="186">
        <f t="shared" si="699"/>
        <v>0</v>
      </c>
      <c r="W287" s="186">
        <f t="shared" si="699"/>
        <v>139</v>
      </c>
      <c r="X287" s="186">
        <f t="shared" si="699"/>
        <v>139</v>
      </c>
      <c r="Y287" s="186">
        <f t="shared" si="699"/>
        <v>0</v>
      </c>
      <c r="Z287" s="186">
        <f t="shared" si="699"/>
        <v>1771</v>
      </c>
      <c r="AA287" s="186">
        <f t="shared" si="699"/>
        <v>1771</v>
      </c>
      <c r="AB287" s="186">
        <f t="shared" si="699"/>
        <v>0</v>
      </c>
      <c r="AC287" s="186">
        <f t="shared" si="699"/>
        <v>60</v>
      </c>
      <c r="AD287" s="186">
        <f t="shared" si="699"/>
        <v>60</v>
      </c>
      <c r="AE287" s="186">
        <f t="shared" si="699"/>
        <v>0</v>
      </c>
      <c r="AF287" s="186">
        <f t="shared" si="699"/>
        <v>80</v>
      </c>
      <c r="AG287" s="186">
        <f t="shared" si="699"/>
        <v>80</v>
      </c>
      <c r="AH287" s="186">
        <f t="shared" si="699"/>
        <v>0</v>
      </c>
      <c r="AI287" s="186">
        <f t="shared" si="699"/>
        <v>291.11799999999999</v>
      </c>
      <c r="AJ287" s="186">
        <f t="shared" si="699"/>
        <v>0</v>
      </c>
      <c r="AK287" s="186">
        <f t="shared" si="699"/>
        <v>0</v>
      </c>
      <c r="AL287" s="186">
        <f t="shared" si="699"/>
        <v>0</v>
      </c>
      <c r="AM287" s="186">
        <f t="shared" si="699"/>
        <v>0</v>
      </c>
      <c r="AN287" s="186">
        <f t="shared" si="699"/>
        <v>2710.933</v>
      </c>
      <c r="AO287" s="186">
        <f t="shared" si="699"/>
        <v>0</v>
      </c>
      <c r="AP287" s="186">
        <f t="shared" si="699"/>
        <v>0</v>
      </c>
      <c r="AQ287" s="186">
        <f t="shared" si="699"/>
        <v>0</v>
      </c>
      <c r="AR287" s="186">
        <f t="shared" si="699"/>
        <v>0</v>
      </c>
      <c r="AS287" s="186">
        <f t="shared" si="699"/>
        <v>2538.3820000000001</v>
      </c>
      <c r="AT287" s="186">
        <f t="shared" si="699"/>
        <v>0</v>
      </c>
      <c r="AU287" s="186">
        <f t="shared" si="699"/>
        <v>0</v>
      </c>
      <c r="AV287" s="300"/>
    </row>
    <row r="288" spans="1:48">
      <c r="A288" s="298"/>
      <c r="B288" s="299"/>
      <c r="C288" s="299"/>
      <c r="D288" s="188" t="s">
        <v>37</v>
      </c>
      <c r="E288" s="186">
        <f t="shared" si="680"/>
        <v>0</v>
      </c>
      <c r="F288" s="186">
        <f t="shared" si="681"/>
        <v>0</v>
      </c>
      <c r="G288" s="186" t="e">
        <f t="shared" si="289"/>
        <v>#DIV/0!</v>
      </c>
      <c r="H288" s="186">
        <f>H348</f>
        <v>0</v>
      </c>
      <c r="I288" s="186">
        <f t="shared" ref="I288:AU288" si="700">I348</f>
        <v>0</v>
      </c>
      <c r="J288" s="186">
        <f t="shared" si="700"/>
        <v>0</v>
      </c>
      <c r="K288" s="186">
        <f t="shared" si="700"/>
        <v>0</v>
      </c>
      <c r="L288" s="186">
        <f t="shared" si="700"/>
        <v>0</v>
      </c>
      <c r="M288" s="186">
        <f t="shared" si="700"/>
        <v>0</v>
      </c>
      <c r="N288" s="186">
        <f t="shared" si="700"/>
        <v>0</v>
      </c>
      <c r="O288" s="186">
        <f t="shared" si="700"/>
        <v>0</v>
      </c>
      <c r="P288" s="186">
        <f t="shared" si="700"/>
        <v>0</v>
      </c>
      <c r="Q288" s="186">
        <f t="shared" si="700"/>
        <v>0</v>
      </c>
      <c r="R288" s="186">
        <f t="shared" si="700"/>
        <v>0</v>
      </c>
      <c r="S288" s="186">
        <f t="shared" si="700"/>
        <v>0</v>
      </c>
      <c r="T288" s="186">
        <f t="shared" si="700"/>
        <v>0</v>
      </c>
      <c r="U288" s="186">
        <f t="shared" si="700"/>
        <v>0</v>
      </c>
      <c r="V288" s="186">
        <f t="shared" si="700"/>
        <v>0</v>
      </c>
      <c r="W288" s="186">
        <f t="shared" si="700"/>
        <v>0</v>
      </c>
      <c r="X288" s="186">
        <f t="shared" si="700"/>
        <v>0</v>
      </c>
      <c r="Y288" s="186">
        <f t="shared" si="700"/>
        <v>0</v>
      </c>
      <c r="Z288" s="186">
        <f t="shared" si="700"/>
        <v>0</v>
      </c>
      <c r="AA288" s="186">
        <f t="shared" si="700"/>
        <v>0</v>
      </c>
      <c r="AB288" s="186">
        <f t="shared" si="700"/>
        <v>0</v>
      </c>
      <c r="AC288" s="186">
        <f t="shared" si="700"/>
        <v>0</v>
      </c>
      <c r="AD288" s="186">
        <f t="shared" si="700"/>
        <v>0</v>
      </c>
      <c r="AE288" s="186">
        <f t="shared" si="700"/>
        <v>0</v>
      </c>
      <c r="AF288" s="186">
        <f t="shared" si="700"/>
        <v>0</v>
      </c>
      <c r="AG288" s="186">
        <f t="shared" si="700"/>
        <v>0</v>
      </c>
      <c r="AH288" s="186">
        <f t="shared" si="700"/>
        <v>0</v>
      </c>
      <c r="AI288" s="186">
        <f t="shared" si="700"/>
        <v>0</v>
      </c>
      <c r="AJ288" s="186">
        <f t="shared" si="700"/>
        <v>0</v>
      </c>
      <c r="AK288" s="186">
        <f t="shared" si="700"/>
        <v>0</v>
      </c>
      <c r="AL288" s="186">
        <f t="shared" si="700"/>
        <v>0</v>
      </c>
      <c r="AM288" s="186">
        <f t="shared" si="700"/>
        <v>0</v>
      </c>
      <c r="AN288" s="186">
        <f t="shared" si="700"/>
        <v>0</v>
      </c>
      <c r="AO288" s="186">
        <f t="shared" si="700"/>
        <v>0</v>
      </c>
      <c r="AP288" s="186">
        <f t="shared" si="700"/>
        <v>0</v>
      </c>
      <c r="AQ288" s="186">
        <f t="shared" si="700"/>
        <v>0</v>
      </c>
      <c r="AR288" s="186">
        <f t="shared" si="700"/>
        <v>0</v>
      </c>
      <c r="AS288" s="186">
        <f t="shared" si="700"/>
        <v>0</v>
      </c>
      <c r="AT288" s="186">
        <f t="shared" si="700"/>
        <v>0</v>
      </c>
      <c r="AU288" s="186">
        <f t="shared" si="700"/>
        <v>0</v>
      </c>
      <c r="AV288" s="300"/>
    </row>
    <row r="289" spans="1:48" ht="31.2" customHeight="1">
      <c r="A289" s="298"/>
      <c r="B289" s="299"/>
      <c r="C289" s="299"/>
      <c r="D289" s="188" t="s">
        <v>2</v>
      </c>
      <c r="E289" s="186">
        <f t="shared" si="680"/>
        <v>2074.5</v>
      </c>
      <c r="F289" s="186">
        <f t="shared" si="681"/>
        <v>139</v>
      </c>
      <c r="G289" s="186">
        <f t="shared" si="289"/>
        <v>6.7004097372860931</v>
      </c>
      <c r="H289" s="186">
        <f t="shared" ref="H289:AU289" si="701">H349</f>
        <v>0</v>
      </c>
      <c r="I289" s="186">
        <f t="shared" si="701"/>
        <v>0</v>
      </c>
      <c r="J289" s="186">
        <f t="shared" si="701"/>
        <v>0</v>
      </c>
      <c r="K289" s="186">
        <f t="shared" si="701"/>
        <v>0</v>
      </c>
      <c r="L289" s="186">
        <f t="shared" si="701"/>
        <v>0</v>
      </c>
      <c r="M289" s="186">
        <f t="shared" si="701"/>
        <v>0</v>
      </c>
      <c r="N289" s="186">
        <f t="shared" si="701"/>
        <v>0</v>
      </c>
      <c r="O289" s="186">
        <f t="shared" si="701"/>
        <v>0</v>
      </c>
      <c r="P289" s="186">
        <f t="shared" si="701"/>
        <v>0</v>
      </c>
      <c r="Q289" s="186">
        <f t="shared" si="701"/>
        <v>0</v>
      </c>
      <c r="R289" s="186">
        <f t="shared" si="701"/>
        <v>0</v>
      </c>
      <c r="S289" s="186">
        <f t="shared" si="701"/>
        <v>0</v>
      </c>
      <c r="T289" s="186">
        <f t="shared" si="701"/>
        <v>0</v>
      </c>
      <c r="U289" s="186">
        <f t="shared" si="701"/>
        <v>0</v>
      </c>
      <c r="V289" s="186">
        <f t="shared" si="701"/>
        <v>0</v>
      </c>
      <c r="W289" s="186">
        <f t="shared" si="701"/>
        <v>139</v>
      </c>
      <c r="X289" s="186">
        <f t="shared" si="701"/>
        <v>139</v>
      </c>
      <c r="Y289" s="186">
        <f t="shared" si="701"/>
        <v>0</v>
      </c>
      <c r="Z289" s="186">
        <f t="shared" si="701"/>
        <v>0</v>
      </c>
      <c r="AA289" s="186">
        <f t="shared" si="701"/>
        <v>0</v>
      </c>
      <c r="AB289" s="186">
        <f t="shared" si="701"/>
        <v>0</v>
      </c>
      <c r="AC289" s="186">
        <f t="shared" si="701"/>
        <v>0</v>
      </c>
      <c r="AD289" s="186">
        <f t="shared" si="701"/>
        <v>0</v>
      </c>
      <c r="AE289" s="186">
        <f t="shared" si="701"/>
        <v>0</v>
      </c>
      <c r="AF289" s="186">
        <f t="shared" si="701"/>
        <v>0</v>
      </c>
      <c r="AG289" s="186">
        <f t="shared" si="701"/>
        <v>0</v>
      </c>
      <c r="AH289" s="186">
        <f t="shared" si="701"/>
        <v>0</v>
      </c>
      <c r="AI289" s="186">
        <f t="shared" si="701"/>
        <v>0</v>
      </c>
      <c r="AJ289" s="186">
        <f t="shared" si="701"/>
        <v>0</v>
      </c>
      <c r="AK289" s="186">
        <f t="shared" si="701"/>
        <v>0</v>
      </c>
      <c r="AL289" s="186">
        <f t="shared" si="701"/>
        <v>0</v>
      </c>
      <c r="AM289" s="186">
        <f t="shared" si="701"/>
        <v>0</v>
      </c>
      <c r="AN289" s="186">
        <f t="shared" si="701"/>
        <v>1866</v>
      </c>
      <c r="AO289" s="186">
        <f t="shared" si="701"/>
        <v>0</v>
      </c>
      <c r="AP289" s="186">
        <f t="shared" si="701"/>
        <v>0</v>
      </c>
      <c r="AQ289" s="186">
        <f t="shared" si="701"/>
        <v>0</v>
      </c>
      <c r="AR289" s="186">
        <f t="shared" si="701"/>
        <v>0</v>
      </c>
      <c r="AS289" s="186">
        <f t="shared" si="701"/>
        <v>69.5</v>
      </c>
      <c r="AT289" s="186">
        <f t="shared" si="701"/>
        <v>0</v>
      </c>
      <c r="AU289" s="186">
        <f t="shared" si="701"/>
        <v>0</v>
      </c>
      <c r="AV289" s="300"/>
    </row>
    <row r="290" spans="1:48" ht="21.75" customHeight="1">
      <c r="A290" s="298"/>
      <c r="B290" s="299"/>
      <c r="C290" s="299"/>
      <c r="D290" s="188" t="s">
        <v>43</v>
      </c>
      <c r="E290" s="186">
        <f t="shared" si="680"/>
        <v>6106.1206499999998</v>
      </c>
      <c r="F290" s="186">
        <f t="shared" si="681"/>
        <v>2501.1876499999998</v>
      </c>
      <c r="G290" s="186">
        <f t="shared" si="289"/>
        <v>40.961975587560659</v>
      </c>
      <c r="H290" s="186">
        <f t="shared" ref="H290:AU290" si="702">H350</f>
        <v>0</v>
      </c>
      <c r="I290" s="186">
        <f t="shared" si="702"/>
        <v>0</v>
      </c>
      <c r="J290" s="186">
        <f t="shared" si="702"/>
        <v>0</v>
      </c>
      <c r="K290" s="186">
        <f t="shared" si="702"/>
        <v>0</v>
      </c>
      <c r="L290" s="186">
        <f t="shared" si="702"/>
        <v>0</v>
      </c>
      <c r="M290" s="186">
        <f t="shared" si="702"/>
        <v>0</v>
      </c>
      <c r="N290" s="186">
        <f t="shared" si="702"/>
        <v>590.18764999999996</v>
      </c>
      <c r="O290" s="186">
        <f t="shared" si="702"/>
        <v>590.18764999999996</v>
      </c>
      <c r="P290" s="186">
        <f>O290*100/N290</f>
        <v>100</v>
      </c>
      <c r="Q290" s="186">
        <f t="shared" si="702"/>
        <v>0</v>
      </c>
      <c r="R290" s="186">
        <f t="shared" si="702"/>
        <v>0</v>
      </c>
      <c r="S290" s="186">
        <f t="shared" si="702"/>
        <v>0</v>
      </c>
      <c r="T290" s="186">
        <f t="shared" si="702"/>
        <v>0</v>
      </c>
      <c r="U290" s="186">
        <f t="shared" si="702"/>
        <v>0</v>
      </c>
      <c r="V290" s="186">
        <f t="shared" si="702"/>
        <v>0</v>
      </c>
      <c r="W290" s="186">
        <f t="shared" si="702"/>
        <v>0</v>
      </c>
      <c r="X290" s="186">
        <f t="shared" si="702"/>
        <v>0</v>
      </c>
      <c r="Y290" s="186">
        <f t="shared" si="702"/>
        <v>0</v>
      </c>
      <c r="Z290" s="186">
        <f t="shared" si="702"/>
        <v>1771</v>
      </c>
      <c r="AA290" s="186">
        <f t="shared" si="702"/>
        <v>1771</v>
      </c>
      <c r="AB290" s="186">
        <f t="shared" si="702"/>
        <v>0</v>
      </c>
      <c r="AC290" s="186">
        <f t="shared" si="702"/>
        <v>60</v>
      </c>
      <c r="AD290" s="186">
        <f t="shared" si="702"/>
        <v>60</v>
      </c>
      <c r="AE290" s="186">
        <f t="shared" si="702"/>
        <v>0</v>
      </c>
      <c r="AF290" s="186">
        <f t="shared" si="702"/>
        <v>80</v>
      </c>
      <c r="AG290" s="186">
        <f t="shared" si="702"/>
        <v>80</v>
      </c>
      <c r="AH290" s="186">
        <f t="shared" si="702"/>
        <v>0</v>
      </c>
      <c r="AI290" s="186">
        <f t="shared" si="702"/>
        <v>291.11799999999999</v>
      </c>
      <c r="AJ290" s="186">
        <f t="shared" si="702"/>
        <v>0</v>
      </c>
      <c r="AK290" s="186">
        <f t="shared" si="702"/>
        <v>0</v>
      </c>
      <c r="AL290" s="186">
        <f t="shared" si="702"/>
        <v>0</v>
      </c>
      <c r="AM290" s="186">
        <f t="shared" si="702"/>
        <v>0</v>
      </c>
      <c r="AN290" s="186">
        <f t="shared" si="702"/>
        <v>844.93299999999999</v>
      </c>
      <c r="AO290" s="186">
        <f t="shared" si="702"/>
        <v>0</v>
      </c>
      <c r="AP290" s="186">
        <f t="shared" si="702"/>
        <v>0</v>
      </c>
      <c r="AQ290" s="186">
        <f t="shared" si="702"/>
        <v>0</v>
      </c>
      <c r="AR290" s="186">
        <f t="shared" si="702"/>
        <v>0</v>
      </c>
      <c r="AS290" s="186">
        <f t="shared" si="702"/>
        <v>2468.8820000000001</v>
      </c>
      <c r="AT290" s="186">
        <f t="shared" si="702"/>
        <v>0</v>
      </c>
      <c r="AU290" s="186">
        <f t="shared" si="702"/>
        <v>0</v>
      </c>
      <c r="AV290" s="300"/>
    </row>
    <row r="291" spans="1:48" ht="30" customHeight="1">
      <c r="A291" s="298"/>
      <c r="B291" s="299"/>
      <c r="C291" s="299"/>
      <c r="D291" s="189" t="s">
        <v>273</v>
      </c>
      <c r="E291" s="186">
        <f t="shared" si="680"/>
        <v>0</v>
      </c>
      <c r="F291" s="186">
        <f t="shared" si="681"/>
        <v>0</v>
      </c>
      <c r="G291" s="186" t="e">
        <f t="shared" si="289"/>
        <v>#DIV/0!</v>
      </c>
      <c r="H291" s="186">
        <f t="shared" ref="H291:AU291" si="703">H351</f>
        <v>0</v>
      </c>
      <c r="I291" s="186">
        <f t="shared" si="703"/>
        <v>0</v>
      </c>
      <c r="J291" s="186">
        <f t="shared" si="703"/>
        <v>0</v>
      </c>
      <c r="K291" s="186">
        <f t="shared" si="703"/>
        <v>0</v>
      </c>
      <c r="L291" s="186">
        <f t="shared" si="703"/>
        <v>0</v>
      </c>
      <c r="M291" s="186">
        <f t="shared" si="703"/>
        <v>0</v>
      </c>
      <c r="N291" s="186">
        <f t="shared" si="703"/>
        <v>0</v>
      </c>
      <c r="O291" s="186">
        <f t="shared" si="703"/>
        <v>0</v>
      </c>
      <c r="P291" s="186">
        <f t="shared" si="703"/>
        <v>0</v>
      </c>
      <c r="Q291" s="186">
        <f t="shared" si="703"/>
        <v>0</v>
      </c>
      <c r="R291" s="186">
        <f t="shared" si="703"/>
        <v>0</v>
      </c>
      <c r="S291" s="186">
        <f t="shared" si="703"/>
        <v>0</v>
      </c>
      <c r="T291" s="186">
        <f t="shared" si="703"/>
        <v>0</v>
      </c>
      <c r="U291" s="186">
        <f t="shared" si="703"/>
        <v>0</v>
      </c>
      <c r="V291" s="186">
        <f t="shared" si="703"/>
        <v>0</v>
      </c>
      <c r="W291" s="186">
        <f t="shared" si="703"/>
        <v>0</v>
      </c>
      <c r="X291" s="186">
        <f t="shared" si="703"/>
        <v>0</v>
      </c>
      <c r="Y291" s="186">
        <f t="shared" si="703"/>
        <v>0</v>
      </c>
      <c r="Z291" s="186">
        <f t="shared" si="703"/>
        <v>0</v>
      </c>
      <c r="AA291" s="186">
        <f t="shared" si="703"/>
        <v>0</v>
      </c>
      <c r="AB291" s="186">
        <f t="shared" si="703"/>
        <v>0</v>
      </c>
      <c r="AC291" s="186">
        <f t="shared" si="703"/>
        <v>0</v>
      </c>
      <c r="AD291" s="186">
        <f t="shared" si="703"/>
        <v>0</v>
      </c>
      <c r="AE291" s="186">
        <f t="shared" si="703"/>
        <v>0</v>
      </c>
      <c r="AF291" s="186">
        <f t="shared" si="703"/>
        <v>0</v>
      </c>
      <c r="AG291" s="186">
        <f t="shared" si="703"/>
        <v>0</v>
      </c>
      <c r="AH291" s="186">
        <f t="shared" si="703"/>
        <v>0</v>
      </c>
      <c r="AI291" s="186">
        <f t="shared" si="703"/>
        <v>0</v>
      </c>
      <c r="AJ291" s="186">
        <f t="shared" si="703"/>
        <v>0</v>
      </c>
      <c r="AK291" s="186">
        <f t="shared" si="703"/>
        <v>0</v>
      </c>
      <c r="AL291" s="186">
        <f t="shared" si="703"/>
        <v>0</v>
      </c>
      <c r="AM291" s="186">
        <f t="shared" si="703"/>
        <v>0</v>
      </c>
      <c r="AN291" s="186">
        <f t="shared" si="703"/>
        <v>0</v>
      </c>
      <c r="AO291" s="186">
        <f t="shared" si="703"/>
        <v>0</v>
      </c>
      <c r="AP291" s="186">
        <f t="shared" si="703"/>
        <v>0</v>
      </c>
      <c r="AQ291" s="186">
        <f t="shared" si="703"/>
        <v>0</v>
      </c>
      <c r="AR291" s="186">
        <f t="shared" si="703"/>
        <v>0</v>
      </c>
      <c r="AS291" s="186">
        <f t="shared" si="703"/>
        <v>0</v>
      </c>
      <c r="AT291" s="186">
        <f t="shared" si="703"/>
        <v>0</v>
      </c>
      <c r="AU291" s="186">
        <f t="shared" si="703"/>
        <v>0</v>
      </c>
      <c r="AV291" s="300"/>
    </row>
    <row r="292" spans="1:48" s="116" customFormat="1" ht="22.2" customHeight="1">
      <c r="A292" s="298" t="s">
        <v>343</v>
      </c>
      <c r="B292" s="299" t="s">
        <v>352</v>
      </c>
      <c r="C292" s="299" t="s">
        <v>438</v>
      </c>
      <c r="D292" s="192" t="s">
        <v>41</v>
      </c>
      <c r="E292" s="186">
        <f t="shared" si="680"/>
        <v>1674.1819999999998</v>
      </c>
      <c r="F292" s="186">
        <f t="shared" si="681"/>
        <v>139</v>
      </c>
      <c r="G292" s="186">
        <f t="shared" si="289"/>
        <v>8.3025620870371331</v>
      </c>
      <c r="H292" s="186">
        <f>SUM(H293:H296)</f>
        <v>0</v>
      </c>
      <c r="I292" s="186">
        <f t="shared" ref="I292" si="704">SUM(I293:I296)</f>
        <v>0</v>
      </c>
      <c r="J292" s="186"/>
      <c r="K292" s="186">
        <f t="shared" ref="K292" si="705">SUM(K293:K296)</f>
        <v>0</v>
      </c>
      <c r="L292" s="186">
        <f t="shared" ref="L292" si="706">SUM(L293:L296)</f>
        <v>0</v>
      </c>
      <c r="M292" s="186"/>
      <c r="N292" s="186">
        <f t="shared" ref="N292" si="707">SUM(N293:N296)</f>
        <v>0</v>
      </c>
      <c r="O292" s="186">
        <f t="shared" ref="O292" si="708">SUM(O293:O296)</f>
        <v>0</v>
      </c>
      <c r="P292" s="186"/>
      <c r="Q292" s="186">
        <f t="shared" ref="Q292" si="709">SUM(Q293:Q296)</f>
        <v>0</v>
      </c>
      <c r="R292" s="186">
        <f t="shared" ref="R292" si="710">SUM(R293:R296)</f>
        <v>0</v>
      </c>
      <c r="S292" s="186"/>
      <c r="T292" s="186">
        <f t="shared" ref="T292" si="711">SUM(T293:T296)</f>
        <v>0</v>
      </c>
      <c r="U292" s="186">
        <f t="shared" ref="U292" si="712">SUM(U293:U296)</f>
        <v>0</v>
      </c>
      <c r="V292" s="186"/>
      <c r="W292" s="186">
        <f t="shared" ref="W292" si="713">SUM(W293:W296)</f>
        <v>139</v>
      </c>
      <c r="X292" s="186">
        <f t="shared" ref="X292" si="714">SUM(X293:X296)</f>
        <v>139</v>
      </c>
      <c r="Y292" s="186"/>
      <c r="Z292" s="186">
        <f t="shared" ref="Z292" si="715">SUM(Z293:Z296)</f>
        <v>0</v>
      </c>
      <c r="AA292" s="186">
        <f t="shared" ref="AA292" si="716">SUM(AA293:AA296)</f>
        <v>0</v>
      </c>
      <c r="AB292" s="186"/>
      <c r="AC292" s="186">
        <f t="shared" ref="AC292" si="717">SUM(AC293:AC296)</f>
        <v>0</v>
      </c>
      <c r="AD292" s="186">
        <f t="shared" ref="AD292" si="718">SUM(AD293:AD296)</f>
        <v>0</v>
      </c>
      <c r="AE292" s="186"/>
      <c r="AF292" s="186">
        <f t="shared" ref="AF292" si="719">SUM(AF293:AF296)</f>
        <v>0</v>
      </c>
      <c r="AG292" s="186">
        <f t="shared" ref="AG292" si="720">SUM(AG293:AG296)</f>
        <v>0</v>
      </c>
      <c r="AH292" s="186">
        <f t="shared" ref="AH292" si="721">SUM(AH293:AH296)</f>
        <v>0</v>
      </c>
      <c r="AI292" s="186">
        <f t="shared" ref="AI292" si="722">SUM(AI293:AI296)</f>
        <v>290</v>
      </c>
      <c r="AJ292" s="186">
        <f t="shared" ref="AJ292" si="723">SUM(AJ293:AJ296)</f>
        <v>0</v>
      </c>
      <c r="AK292" s="186">
        <f t="shared" ref="AK292" si="724">SUM(AK293:AK296)</f>
        <v>0</v>
      </c>
      <c r="AL292" s="186">
        <f t="shared" ref="AL292" si="725">SUM(AL293:AL296)</f>
        <v>0</v>
      </c>
      <c r="AM292" s="186"/>
      <c r="AN292" s="186">
        <f t="shared" ref="AN292" si="726">SUM(AN293:AN296)</f>
        <v>306.8</v>
      </c>
      <c r="AO292" s="186">
        <f t="shared" ref="AO292" si="727">SUM(AO293:AO296)</f>
        <v>0</v>
      </c>
      <c r="AP292" s="186">
        <f t="shared" ref="AP292" si="728">SUM(AP293:AP296)</f>
        <v>0</v>
      </c>
      <c r="AQ292" s="186">
        <f t="shared" ref="AQ292" si="729">SUM(AQ293:AQ296)</f>
        <v>0</v>
      </c>
      <c r="AR292" s="186"/>
      <c r="AS292" s="186">
        <f t="shared" ref="AS292" si="730">SUM(AS293:AS296)</f>
        <v>938.38199999999995</v>
      </c>
      <c r="AT292" s="186">
        <f t="shared" ref="AT292" si="731">SUM(AT293:AT296)</f>
        <v>0</v>
      </c>
      <c r="AU292" s="187"/>
      <c r="AV292" s="300"/>
    </row>
    <row r="293" spans="1:48">
      <c r="A293" s="298"/>
      <c r="B293" s="299"/>
      <c r="C293" s="299"/>
      <c r="D293" s="188" t="s">
        <v>37</v>
      </c>
      <c r="E293" s="186">
        <f t="shared" si="680"/>
        <v>0</v>
      </c>
      <c r="F293" s="186">
        <f t="shared" si="681"/>
        <v>0</v>
      </c>
      <c r="G293" s="186" t="e">
        <f t="shared" si="289"/>
        <v>#DIV/0!</v>
      </c>
      <c r="H293" s="184"/>
      <c r="I293" s="184"/>
      <c r="J293" s="190"/>
      <c r="K293" s="184"/>
      <c r="L293" s="184"/>
      <c r="M293" s="190"/>
      <c r="N293" s="184"/>
      <c r="O293" s="184"/>
      <c r="P293" s="190"/>
      <c r="Q293" s="184"/>
      <c r="R293" s="184"/>
      <c r="S293" s="190"/>
      <c r="T293" s="184"/>
      <c r="U293" s="184"/>
      <c r="V293" s="190"/>
      <c r="W293" s="184"/>
      <c r="X293" s="184"/>
      <c r="Y293" s="190"/>
      <c r="Z293" s="184"/>
      <c r="AA293" s="184"/>
      <c r="AB293" s="190"/>
      <c r="AC293" s="184"/>
      <c r="AD293" s="184"/>
      <c r="AE293" s="190"/>
      <c r="AF293" s="184"/>
      <c r="AG293" s="184"/>
      <c r="AH293" s="190"/>
      <c r="AI293" s="184"/>
      <c r="AJ293" s="184"/>
      <c r="AK293" s="190"/>
      <c r="AL293" s="184"/>
      <c r="AM293" s="184"/>
      <c r="AN293" s="184"/>
      <c r="AO293" s="184"/>
      <c r="AP293" s="190"/>
      <c r="AQ293" s="190"/>
      <c r="AR293" s="190"/>
      <c r="AS293" s="184"/>
      <c r="AT293" s="184"/>
      <c r="AU293" s="190"/>
      <c r="AV293" s="300"/>
    </row>
    <row r="294" spans="1:48" ht="31.2" customHeight="1">
      <c r="A294" s="298"/>
      <c r="B294" s="299"/>
      <c r="C294" s="299"/>
      <c r="D294" s="188" t="s">
        <v>2</v>
      </c>
      <c r="E294" s="186">
        <f t="shared" si="680"/>
        <v>208.5</v>
      </c>
      <c r="F294" s="186">
        <f t="shared" si="681"/>
        <v>139</v>
      </c>
      <c r="G294" s="186">
        <f t="shared" ref="G294:G387" si="732">F294/E294*100</f>
        <v>66.666666666666657</v>
      </c>
      <c r="H294" s="184"/>
      <c r="I294" s="184"/>
      <c r="J294" s="190"/>
      <c r="K294" s="184"/>
      <c r="L294" s="184"/>
      <c r="M294" s="190"/>
      <c r="N294" s="184"/>
      <c r="O294" s="184"/>
      <c r="P294" s="190"/>
      <c r="Q294" s="184"/>
      <c r="R294" s="184"/>
      <c r="S294" s="190"/>
      <c r="T294" s="170"/>
      <c r="U294" s="184"/>
      <c r="V294" s="190"/>
      <c r="W294" s="170">
        <v>139</v>
      </c>
      <c r="X294" s="170">
        <v>139</v>
      </c>
      <c r="Y294" s="190"/>
      <c r="Z294" s="170"/>
      <c r="AA294" s="184"/>
      <c r="AB294" s="190"/>
      <c r="AC294" s="184"/>
      <c r="AD294" s="184"/>
      <c r="AE294" s="190"/>
      <c r="AF294" s="184"/>
      <c r="AG294" s="184"/>
      <c r="AH294" s="190"/>
      <c r="AI294" s="184"/>
      <c r="AJ294" s="184"/>
      <c r="AK294" s="190"/>
      <c r="AL294" s="190"/>
      <c r="AM294" s="190"/>
      <c r="AN294" s="184"/>
      <c r="AO294" s="184"/>
      <c r="AP294" s="190"/>
      <c r="AQ294" s="190"/>
      <c r="AR294" s="190"/>
      <c r="AS294" s="170">
        <v>69.5</v>
      </c>
      <c r="AT294" s="184"/>
      <c r="AU294" s="190"/>
      <c r="AV294" s="300"/>
    </row>
    <row r="295" spans="1:48" ht="21.75" customHeight="1">
      <c r="A295" s="298"/>
      <c r="B295" s="299"/>
      <c r="C295" s="299"/>
      <c r="D295" s="188" t="s">
        <v>43</v>
      </c>
      <c r="E295" s="186">
        <f t="shared" si="680"/>
        <v>1465.6819999999998</v>
      </c>
      <c r="F295" s="186">
        <f t="shared" si="681"/>
        <v>0</v>
      </c>
      <c r="G295" s="186">
        <f t="shared" si="732"/>
        <v>0</v>
      </c>
      <c r="H295" s="184"/>
      <c r="I295" s="184"/>
      <c r="J295" s="190"/>
      <c r="K295" s="184"/>
      <c r="L295" s="184"/>
      <c r="M295" s="190"/>
      <c r="N295" s="184"/>
      <c r="O295" s="184"/>
      <c r="P295" s="190"/>
      <c r="Q295" s="184"/>
      <c r="R295" s="184"/>
      <c r="S295" s="190"/>
      <c r="T295" s="184"/>
      <c r="U295" s="184"/>
      <c r="V295" s="190"/>
      <c r="W295" s="184"/>
      <c r="X295" s="184"/>
      <c r="Y295" s="190"/>
      <c r="Z295" s="184"/>
      <c r="AA295" s="184"/>
      <c r="AB295" s="190"/>
      <c r="AC295" s="184"/>
      <c r="AD295" s="184"/>
      <c r="AE295" s="190"/>
      <c r="AF295" s="184"/>
      <c r="AG295" s="184"/>
      <c r="AH295" s="190"/>
      <c r="AI295" s="184">
        <v>290</v>
      </c>
      <c r="AJ295" s="184"/>
      <c r="AK295" s="190"/>
      <c r="AL295" s="190"/>
      <c r="AM295" s="190"/>
      <c r="AN295" s="184">
        <f>290+16.8</f>
        <v>306.8</v>
      </c>
      <c r="AO295" s="184"/>
      <c r="AP295" s="190"/>
      <c r="AQ295" s="190"/>
      <c r="AR295" s="190"/>
      <c r="AS295" s="184">
        <v>868.88199999999995</v>
      </c>
      <c r="AT295" s="184"/>
      <c r="AU295" s="190"/>
      <c r="AV295" s="300"/>
    </row>
    <row r="296" spans="1:48" ht="30" customHeight="1">
      <c r="A296" s="298"/>
      <c r="B296" s="299"/>
      <c r="C296" s="299"/>
      <c r="D296" s="189" t="s">
        <v>273</v>
      </c>
      <c r="E296" s="186">
        <f t="shared" si="680"/>
        <v>0</v>
      </c>
      <c r="F296" s="186">
        <f t="shared" si="681"/>
        <v>0</v>
      </c>
      <c r="G296" s="186" t="e">
        <f t="shared" si="732"/>
        <v>#DIV/0!</v>
      </c>
      <c r="H296" s="184"/>
      <c r="I296" s="184"/>
      <c r="J296" s="190"/>
      <c r="K296" s="184"/>
      <c r="L296" s="184"/>
      <c r="M296" s="190"/>
      <c r="N296" s="184"/>
      <c r="O296" s="184"/>
      <c r="P296" s="190"/>
      <c r="Q296" s="184"/>
      <c r="R296" s="184"/>
      <c r="S296" s="190"/>
      <c r="T296" s="184"/>
      <c r="U296" s="184"/>
      <c r="V296" s="190"/>
      <c r="W296" s="184"/>
      <c r="X296" s="184"/>
      <c r="Y296" s="190"/>
      <c r="Z296" s="184"/>
      <c r="AA296" s="184"/>
      <c r="AB296" s="190"/>
      <c r="AC296" s="184"/>
      <c r="AD296" s="184"/>
      <c r="AE296" s="190"/>
      <c r="AF296" s="184"/>
      <c r="AG296" s="184"/>
      <c r="AH296" s="190"/>
      <c r="AI296" s="184"/>
      <c r="AJ296" s="184"/>
      <c r="AK296" s="190"/>
      <c r="AL296" s="190"/>
      <c r="AM296" s="190"/>
      <c r="AN296" s="184"/>
      <c r="AO296" s="184"/>
      <c r="AP296" s="190"/>
      <c r="AQ296" s="190"/>
      <c r="AR296" s="190"/>
      <c r="AS296" s="184"/>
      <c r="AT296" s="184"/>
      <c r="AU296" s="190"/>
      <c r="AV296" s="300"/>
    </row>
    <row r="297" spans="1:48" s="116" customFormat="1" ht="22.2" customHeight="1">
      <c r="A297" s="298" t="s">
        <v>344</v>
      </c>
      <c r="B297" s="299" t="s">
        <v>353</v>
      </c>
      <c r="C297" s="299" t="s">
        <v>438</v>
      </c>
      <c r="D297" s="192" t="s">
        <v>41</v>
      </c>
      <c r="E297" s="186">
        <f t="shared" si="680"/>
        <v>590.18764999999996</v>
      </c>
      <c r="F297" s="186">
        <f t="shared" si="681"/>
        <v>590.18764999999996</v>
      </c>
      <c r="G297" s="186">
        <f t="shared" si="732"/>
        <v>100</v>
      </c>
      <c r="H297" s="186">
        <f>SUM(H298:H301)</f>
        <v>0</v>
      </c>
      <c r="I297" s="186">
        <f t="shared" ref="I297" si="733">SUM(I298:I301)</f>
        <v>0</v>
      </c>
      <c r="J297" s="186"/>
      <c r="K297" s="186">
        <f t="shared" ref="K297" si="734">SUM(K298:K301)</f>
        <v>0</v>
      </c>
      <c r="L297" s="186">
        <f t="shared" ref="L297" si="735">SUM(L298:L301)</f>
        <v>0</v>
      </c>
      <c r="M297" s="186"/>
      <c r="N297" s="186">
        <f t="shared" ref="N297" si="736">SUM(N298:N301)</f>
        <v>590.18764999999996</v>
      </c>
      <c r="O297" s="186">
        <f t="shared" ref="O297" si="737">SUM(O298:O301)</f>
        <v>590.18764999999996</v>
      </c>
      <c r="P297" s="186">
        <f>O297*100/N297</f>
        <v>100</v>
      </c>
      <c r="Q297" s="186">
        <f t="shared" ref="Q297" si="738">SUM(Q298:Q301)</f>
        <v>0</v>
      </c>
      <c r="R297" s="186">
        <f t="shared" ref="R297" si="739">SUM(R298:R301)</f>
        <v>0</v>
      </c>
      <c r="S297" s="186"/>
      <c r="T297" s="186">
        <f t="shared" ref="T297" si="740">SUM(T298:T301)</f>
        <v>0</v>
      </c>
      <c r="U297" s="186">
        <f t="shared" ref="U297" si="741">SUM(U298:U301)</f>
        <v>0</v>
      </c>
      <c r="V297" s="186"/>
      <c r="W297" s="186">
        <f t="shared" ref="W297" si="742">SUM(W298:W301)</f>
        <v>0</v>
      </c>
      <c r="X297" s="186">
        <f t="shared" ref="X297" si="743">SUM(X298:X301)</f>
        <v>0</v>
      </c>
      <c r="Y297" s="186"/>
      <c r="Z297" s="186">
        <f t="shared" ref="Z297" si="744">SUM(Z298:Z301)</f>
        <v>0</v>
      </c>
      <c r="AA297" s="186">
        <f t="shared" ref="AA297" si="745">SUM(AA298:AA301)</f>
        <v>0</v>
      </c>
      <c r="AB297" s="186"/>
      <c r="AC297" s="186">
        <f t="shared" ref="AC297" si="746">SUM(AC298:AC301)</f>
        <v>0</v>
      </c>
      <c r="AD297" s="186">
        <f t="shared" ref="AD297" si="747">SUM(AD298:AD301)</f>
        <v>0</v>
      </c>
      <c r="AE297" s="186"/>
      <c r="AF297" s="186">
        <f t="shared" ref="AF297" si="748">SUM(AF298:AF301)</f>
        <v>0</v>
      </c>
      <c r="AG297" s="186">
        <f t="shared" ref="AG297" si="749">SUM(AG298:AG301)</f>
        <v>0</v>
      </c>
      <c r="AH297" s="186">
        <f t="shared" ref="AH297" si="750">SUM(AH298:AH301)</f>
        <v>0</v>
      </c>
      <c r="AI297" s="186">
        <f t="shared" ref="AI297" si="751">SUM(AI298:AI301)</f>
        <v>0</v>
      </c>
      <c r="AJ297" s="186">
        <f t="shared" ref="AJ297" si="752">SUM(AJ298:AJ301)</f>
        <v>0</v>
      </c>
      <c r="AK297" s="186">
        <f t="shared" ref="AK297" si="753">SUM(AK298:AK301)</f>
        <v>0</v>
      </c>
      <c r="AL297" s="186">
        <f t="shared" ref="AL297" si="754">SUM(AL298:AL301)</f>
        <v>0</v>
      </c>
      <c r="AM297" s="186"/>
      <c r="AN297" s="186">
        <f t="shared" ref="AN297" si="755">SUM(AN298:AN301)</f>
        <v>0</v>
      </c>
      <c r="AO297" s="186">
        <f t="shared" ref="AO297" si="756">SUM(AO298:AO301)</f>
        <v>0</v>
      </c>
      <c r="AP297" s="186">
        <f t="shared" ref="AP297" si="757">SUM(AP298:AP301)</f>
        <v>0</v>
      </c>
      <c r="AQ297" s="186">
        <f t="shared" ref="AQ297" si="758">SUM(AQ298:AQ301)</f>
        <v>0</v>
      </c>
      <c r="AR297" s="186"/>
      <c r="AS297" s="186">
        <f t="shared" ref="AS297" si="759">SUM(AS298:AS301)</f>
        <v>0</v>
      </c>
      <c r="AT297" s="186">
        <f t="shared" ref="AT297" si="760">SUM(AT298:AT301)</f>
        <v>0</v>
      </c>
      <c r="AU297" s="187"/>
      <c r="AV297" s="300"/>
    </row>
    <row r="298" spans="1:48">
      <c r="A298" s="298"/>
      <c r="B298" s="299"/>
      <c r="C298" s="299"/>
      <c r="D298" s="188" t="s">
        <v>37</v>
      </c>
      <c r="E298" s="186">
        <f t="shared" si="680"/>
        <v>0</v>
      </c>
      <c r="F298" s="186">
        <f t="shared" si="681"/>
        <v>0</v>
      </c>
      <c r="G298" s="186" t="e">
        <f t="shared" si="732"/>
        <v>#DIV/0!</v>
      </c>
      <c r="H298" s="184"/>
      <c r="I298" s="184"/>
      <c r="J298" s="190"/>
      <c r="K298" s="184"/>
      <c r="L298" s="184"/>
      <c r="M298" s="190"/>
      <c r="N298" s="184"/>
      <c r="O298" s="184"/>
      <c r="P298" s="190"/>
      <c r="Q298" s="184"/>
      <c r="R298" s="184"/>
      <c r="S298" s="190"/>
      <c r="T298" s="184"/>
      <c r="U298" s="184"/>
      <c r="V298" s="190"/>
      <c r="W298" s="184"/>
      <c r="X298" s="184"/>
      <c r="Y298" s="190"/>
      <c r="Z298" s="184"/>
      <c r="AA298" s="184"/>
      <c r="AB298" s="190"/>
      <c r="AC298" s="184"/>
      <c r="AD298" s="184"/>
      <c r="AE298" s="190"/>
      <c r="AF298" s="184"/>
      <c r="AG298" s="184"/>
      <c r="AH298" s="190"/>
      <c r="AI298" s="184"/>
      <c r="AJ298" s="184"/>
      <c r="AK298" s="190"/>
      <c r="AL298" s="184"/>
      <c r="AM298" s="184"/>
      <c r="AN298" s="184"/>
      <c r="AO298" s="184"/>
      <c r="AP298" s="190"/>
      <c r="AQ298" s="190"/>
      <c r="AR298" s="190"/>
      <c r="AS298" s="184"/>
      <c r="AT298" s="184"/>
      <c r="AU298" s="190"/>
      <c r="AV298" s="300"/>
    </row>
    <row r="299" spans="1:48" ht="31.2" customHeight="1">
      <c r="A299" s="298"/>
      <c r="B299" s="299"/>
      <c r="C299" s="299"/>
      <c r="D299" s="188" t="s">
        <v>2</v>
      </c>
      <c r="E299" s="186">
        <f t="shared" si="680"/>
        <v>0</v>
      </c>
      <c r="F299" s="186">
        <f t="shared" si="681"/>
        <v>0</v>
      </c>
      <c r="G299" s="186" t="e">
        <f t="shared" si="732"/>
        <v>#DIV/0!</v>
      </c>
      <c r="H299" s="184"/>
      <c r="I299" s="184"/>
      <c r="J299" s="190"/>
      <c r="K299" s="184"/>
      <c r="L299" s="184"/>
      <c r="M299" s="190"/>
      <c r="N299" s="184"/>
      <c r="O299" s="184"/>
      <c r="P299" s="190"/>
      <c r="Q299" s="184"/>
      <c r="R299" s="184"/>
      <c r="S299" s="190"/>
      <c r="T299" s="184"/>
      <c r="U299" s="184"/>
      <c r="V299" s="190"/>
      <c r="W299" s="184"/>
      <c r="X299" s="184"/>
      <c r="Y299" s="190"/>
      <c r="Z299" s="184"/>
      <c r="AA299" s="184"/>
      <c r="AB299" s="190"/>
      <c r="AC299" s="184"/>
      <c r="AD299" s="184"/>
      <c r="AE299" s="190"/>
      <c r="AF299" s="184"/>
      <c r="AG299" s="184"/>
      <c r="AH299" s="190"/>
      <c r="AI299" s="184"/>
      <c r="AJ299" s="184"/>
      <c r="AK299" s="190"/>
      <c r="AL299" s="190"/>
      <c r="AM299" s="190"/>
      <c r="AN299" s="184"/>
      <c r="AO299" s="184"/>
      <c r="AP299" s="190"/>
      <c r="AQ299" s="190"/>
      <c r="AR299" s="190"/>
      <c r="AS299" s="184"/>
      <c r="AT299" s="184"/>
      <c r="AU299" s="190"/>
      <c r="AV299" s="300"/>
    </row>
    <row r="300" spans="1:48" ht="21.75" customHeight="1">
      <c r="A300" s="298"/>
      <c r="B300" s="299"/>
      <c r="C300" s="299"/>
      <c r="D300" s="188" t="s">
        <v>43</v>
      </c>
      <c r="E300" s="186">
        <f t="shared" si="680"/>
        <v>590.18764999999996</v>
      </c>
      <c r="F300" s="186">
        <f t="shared" si="681"/>
        <v>590.18764999999996</v>
      </c>
      <c r="G300" s="186">
        <f t="shared" si="732"/>
        <v>100</v>
      </c>
      <c r="H300" s="184"/>
      <c r="I300" s="184"/>
      <c r="J300" s="190"/>
      <c r="K300" s="184"/>
      <c r="L300" s="184"/>
      <c r="M300" s="190"/>
      <c r="N300" s="184">
        <v>590.18764999999996</v>
      </c>
      <c r="O300" s="184">
        <v>590.18764999999996</v>
      </c>
      <c r="P300" s="186">
        <f>O300*100/N300</f>
        <v>100</v>
      </c>
      <c r="Q300" s="184"/>
      <c r="R300" s="184"/>
      <c r="S300" s="190"/>
      <c r="T300" s="204"/>
      <c r="U300" s="184"/>
      <c r="V300" s="190"/>
      <c r="W300" s="204"/>
      <c r="X300" s="184"/>
      <c r="Y300" s="190"/>
      <c r="Z300" s="184"/>
      <c r="AA300" s="184"/>
      <c r="AB300" s="190"/>
      <c r="AC300" s="184"/>
      <c r="AD300" s="184"/>
      <c r="AE300" s="190"/>
      <c r="AF300" s="184"/>
      <c r="AG300" s="184"/>
      <c r="AH300" s="190"/>
      <c r="AI300" s="184"/>
      <c r="AJ300" s="184"/>
      <c r="AK300" s="190"/>
      <c r="AL300" s="190"/>
      <c r="AM300" s="190"/>
      <c r="AN300" s="184"/>
      <c r="AO300" s="184"/>
      <c r="AP300" s="190"/>
      <c r="AQ300" s="190"/>
      <c r="AR300" s="190"/>
      <c r="AS300" s="204"/>
      <c r="AT300" s="184"/>
      <c r="AU300" s="190"/>
      <c r="AV300" s="300"/>
    </row>
    <row r="301" spans="1:48" ht="30" customHeight="1">
      <c r="A301" s="298"/>
      <c r="B301" s="299"/>
      <c r="C301" s="299"/>
      <c r="D301" s="189" t="s">
        <v>273</v>
      </c>
      <c r="E301" s="186">
        <f t="shared" si="680"/>
        <v>0</v>
      </c>
      <c r="F301" s="186">
        <f t="shared" si="681"/>
        <v>0</v>
      </c>
      <c r="G301" s="186" t="e">
        <f t="shared" si="732"/>
        <v>#DIV/0!</v>
      </c>
      <c r="H301" s="184"/>
      <c r="I301" s="184"/>
      <c r="J301" s="190"/>
      <c r="K301" s="184"/>
      <c r="L301" s="184"/>
      <c r="M301" s="190"/>
      <c r="N301" s="184"/>
      <c r="O301" s="184"/>
      <c r="P301" s="190"/>
      <c r="Q301" s="184"/>
      <c r="R301" s="184"/>
      <c r="S301" s="190"/>
      <c r="T301" s="184"/>
      <c r="U301" s="184"/>
      <c r="V301" s="190"/>
      <c r="W301" s="184"/>
      <c r="X301" s="184"/>
      <c r="Y301" s="190"/>
      <c r="Z301" s="184"/>
      <c r="AA301" s="184"/>
      <c r="AB301" s="190"/>
      <c r="AC301" s="184"/>
      <c r="AD301" s="184"/>
      <c r="AE301" s="190"/>
      <c r="AF301" s="184"/>
      <c r="AG301" s="184"/>
      <c r="AH301" s="190"/>
      <c r="AI301" s="184"/>
      <c r="AJ301" s="184"/>
      <c r="AK301" s="190"/>
      <c r="AL301" s="190"/>
      <c r="AM301" s="190"/>
      <c r="AN301" s="184"/>
      <c r="AO301" s="184"/>
      <c r="AP301" s="190"/>
      <c r="AQ301" s="190"/>
      <c r="AR301" s="190"/>
      <c r="AS301" s="184"/>
      <c r="AT301" s="184"/>
      <c r="AU301" s="190"/>
      <c r="AV301" s="300"/>
    </row>
    <row r="302" spans="1:48" s="116" customFormat="1" ht="22.2" customHeight="1">
      <c r="A302" s="298" t="s">
        <v>345</v>
      </c>
      <c r="B302" s="299" t="s">
        <v>488</v>
      </c>
      <c r="C302" s="299" t="s">
        <v>440</v>
      </c>
      <c r="D302" s="192" t="s">
        <v>41</v>
      </c>
      <c r="E302" s="186">
        <f t="shared" si="680"/>
        <v>1771</v>
      </c>
      <c r="F302" s="186">
        <f t="shared" si="681"/>
        <v>1771</v>
      </c>
      <c r="G302" s="186">
        <f t="shared" si="732"/>
        <v>100</v>
      </c>
      <c r="H302" s="186">
        <f>SUM(H303:H306)</f>
        <v>0</v>
      </c>
      <c r="I302" s="186">
        <f t="shared" ref="I302" si="761">SUM(I303:I306)</f>
        <v>0</v>
      </c>
      <c r="J302" s="186"/>
      <c r="K302" s="186">
        <f t="shared" ref="K302" si="762">SUM(K303:K306)</f>
        <v>0</v>
      </c>
      <c r="L302" s="186">
        <f t="shared" ref="L302" si="763">SUM(L303:L306)</f>
        <v>0</v>
      </c>
      <c r="M302" s="186"/>
      <c r="N302" s="186">
        <f t="shared" ref="N302" si="764">SUM(N303:N306)</f>
        <v>0</v>
      </c>
      <c r="O302" s="186">
        <f t="shared" ref="O302" si="765">SUM(O303:O306)</f>
        <v>0</v>
      </c>
      <c r="P302" s="186"/>
      <c r="Q302" s="186">
        <f t="shared" ref="Q302" si="766">SUM(Q303:Q306)</f>
        <v>0</v>
      </c>
      <c r="R302" s="186">
        <f t="shared" ref="R302" si="767">SUM(R303:R306)</f>
        <v>0</v>
      </c>
      <c r="S302" s="186"/>
      <c r="T302" s="186">
        <f t="shared" ref="T302" si="768">SUM(T303:T306)</f>
        <v>0</v>
      </c>
      <c r="U302" s="186">
        <f t="shared" ref="U302" si="769">SUM(U303:U306)</f>
        <v>0</v>
      </c>
      <c r="V302" s="186"/>
      <c r="W302" s="186">
        <f t="shared" ref="W302" si="770">SUM(W303:W306)</f>
        <v>0</v>
      </c>
      <c r="X302" s="186">
        <f t="shared" ref="X302" si="771">SUM(X303:X306)</f>
        <v>0</v>
      </c>
      <c r="Y302" s="186"/>
      <c r="Z302" s="186">
        <f t="shared" ref="Z302" si="772">SUM(Z303:Z306)</f>
        <v>1771</v>
      </c>
      <c r="AA302" s="186">
        <f t="shared" ref="AA302" si="773">SUM(AA303:AA306)</f>
        <v>1771</v>
      </c>
      <c r="AB302" s="186"/>
      <c r="AC302" s="186">
        <f t="shared" ref="AC302" si="774">SUM(AC303:AC306)</f>
        <v>0</v>
      </c>
      <c r="AD302" s="186">
        <f t="shared" ref="AD302" si="775">SUM(AD303:AD306)</f>
        <v>0</v>
      </c>
      <c r="AE302" s="186"/>
      <c r="AF302" s="186">
        <f t="shared" ref="AF302" si="776">SUM(AF303:AF306)</f>
        <v>0</v>
      </c>
      <c r="AG302" s="186">
        <f t="shared" ref="AG302" si="777">SUM(AG303:AG306)</f>
        <v>0</v>
      </c>
      <c r="AH302" s="186">
        <f t="shared" ref="AH302" si="778">SUM(AH303:AH306)</f>
        <v>0</v>
      </c>
      <c r="AI302" s="186">
        <f t="shared" ref="AI302" si="779">SUM(AI303:AI306)</f>
        <v>0</v>
      </c>
      <c r="AJ302" s="186">
        <f t="shared" ref="AJ302" si="780">SUM(AJ303:AJ306)</f>
        <v>0</v>
      </c>
      <c r="AK302" s="186">
        <f t="shared" ref="AK302" si="781">SUM(AK303:AK306)</f>
        <v>0</v>
      </c>
      <c r="AL302" s="186">
        <f t="shared" ref="AL302" si="782">SUM(AL303:AL306)</f>
        <v>0</v>
      </c>
      <c r="AM302" s="186"/>
      <c r="AN302" s="186">
        <f t="shared" ref="AN302" si="783">SUM(AN303:AN306)</f>
        <v>0</v>
      </c>
      <c r="AO302" s="186">
        <f t="shared" ref="AO302" si="784">SUM(AO303:AO306)</f>
        <v>0</v>
      </c>
      <c r="AP302" s="186">
        <f t="shared" ref="AP302" si="785">SUM(AP303:AP306)</f>
        <v>0</v>
      </c>
      <c r="AQ302" s="186">
        <f t="shared" ref="AQ302" si="786">SUM(AQ303:AQ306)</f>
        <v>0</v>
      </c>
      <c r="AR302" s="186"/>
      <c r="AS302" s="186">
        <f t="shared" ref="AS302" si="787">SUM(AS303:AS306)</f>
        <v>0</v>
      </c>
      <c r="AT302" s="186">
        <f t="shared" ref="AT302" si="788">SUM(AT303:AT306)</f>
        <v>0</v>
      </c>
      <c r="AU302" s="187"/>
      <c r="AV302" s="300"/>
    </row>
    <row r="303" spans="1:48">
      <c r="A303" s="298"/>
      <c r="B303" s="299"/>
      <c r="C303" s="299"/>
      <c r="D303" s="188" t="s">
        <v>37</v>
      </c>
      <c r="E303" s="186">
        <f t="shared" si="680"/>
        <v>0</v>
      </c>
      <c r="F303" s="186">
        <f t="shared" si="681"/>
        <v>0</v>
      </c>
      <c r="G303" s="186" t="e">
        <f t="shared" si="732"/>
        <v>#DIV/0!</v>
      </c>
      <c r="H303" s="184"/>
      <c r="I303" s="184"/>
      <c r="J303" s="190"/>
      <c r="K303" s="184"/>
      <c r="L303" s="184"/>
      <c r="M303" s="190"/>
      <c r="N303" s="184"/>
      <c r="O303" s="184"/>
      <c r="P303" s="190"/>
      <c r="Q303" s="184"/>
      <c r="R303" s="184"/>
      <c r="S303" s="190"/>
      <c r="T303" s="184"/>
      <c r="U303" s="184"/>
      <c r="V303" s="190"/>
      <c r="W303" s="184"/>
      <c r="X303" s="184"/>
      <c r="Y303" s="190"/>
      <c r="Z303" s="184"/>
      <c r="AA303" s="184"/>
      <c r="AB303" s="190"/>
      <c r="AC303" s="184"/>
      <c r="AD303" s="184"/>
      <c r="AE303" s="190"/>
      <c r="AF303" s="184"/>
      <c r="AG303" s="184"/>
      <c r="AH303" s="190"/>
      <c r="AI303" s="184"/>
      <c r="AJ303" s="184"/>
      <c r="AK303" s="190"/>
      <c r="AL303" s="184"/>
      <c r="AM303" s="184"/>
      <c r="AN303" s="184"/>
      <c r="AO303" s="184"/>
      <c r="AP303" s="190"/>
      <c r="AQ303" s="190"/>
      <c r="AR303" s="190"/>
      <c r="AS303" s="184"/>
      <c r="AT303" s="184"/>
      <c r="AU303" s="190"/>
      <c r="AV303" s="300"/>
    </row>
    <row r="304" spans="1:48" ht="31.2" customHeight="1">
      <c r="A304" s="298"/>
      <c r="B304" s="299"/>
      <c r="C304" s="299"/>
      <c r="D304" s="188" t="s">
        <v>2</v>
      </c>
      <c r="E304" s="186">
        <f t="shared" si="680"/>
        <v>0</v>
      </c>
      <c r="F304" s="186">
        <f t="shared" si="681"/>
        <v>0</v>
      </c>
      <c r="G304" s="186" t="e">
        <f t="shared" si="732"/>
        <v>#DIV/0!</v>
      </c>
      <c r="H304" s="184"/>
      <c r="I304" s="184"/>
      <c r="J304" s="190"/>
      <c r="K304" s="184"/>
      <c r="L304" s="184"/>
      <c r="M304" s="190"/>
      <c r="N304" s="184"/>
      <c r="O304" s="184"/>
      <c r="P304" s="190"/>
      <c r="Q304" s="184"/>
      <c r="R304" s="184"/>
      <c r="S304" s="190"/>
      <c r="T304" s="184"/>
      <c r="U304" s="184"/>
      <c r="V304" s="190"/>
      <c r="W304" s="184"/>
      <c r="X304" s="184"/>
      <c r="Y304" s="190"/>
      <c r="Z304" s="184"/>
      <c r="AA304" s="184"/>
      <c r="AB304" s="190"/>
      <c r="AC304" s="184"/>
      <c r="AD304" s="184"/>
      <c r="AE304" s="190"/>
      <c r="AF304" s="184"/>
      <c r="AG304" s="184"/>
      <c r="AH304" s="190"/>
      <c r="AI304" s="184"/>
      <c r="AJ304" s="184"/>
      <c r="AK304" s="190"/>
      <c r="AL304" s="190"/>
      <c r="AM304" s="190"/>
      <c r="AN304" s="184"/>
      <c r="AO304" s="184"/>
      <c r="AP304" s="190"/>
      <c r="AQ304" s="190"/>
      <c r="AR304" s="190"/>
      <c r="AS304" s="184"/>
      <c r="AT304" s="184"/>
      <c r="AU304" s="190"/>
      <c r="AV304" s="300"/>
    </row>
    <row r="305" spans="1:48" ht="21.75" customHeight="1">
      <c r="A305" s="298"/>
      <c r="B305" s="299"/>
      <c r="C305" s="299"/>
      <c r="D305" s="188" t="s">
        <v>456</v>
      </c>
      <c r="E305" s="186">
        <f t="shared" si="680"/>
        <v>1771</v>
      </c>
      <c r="F305" s="186">
        <f t="shared" si="681"/>
        <v>1771</v>
      </c>
      <c r="G305" s="186">
        <f t="shared" si="732"/>
        <v>100</v>
      </c>
      <c r="H305" s="184"/>
      <c r="I305" s="184"/>
      <c r="J305" s="190"/>
      <c r="K305" s="184"/>
      <c r="L305" s="184"/>
      <c r="M305" s="190"/>
      <c r="N305" s="184"/>
      <c r="O305" s="184"/>
      <c r="P305" s="190"/>
      <c r="Q305" s="184"/>
      <c r="R305" s="184"/>
      <c r="S305" s="190"/>
      <c r="T305" s="184"/>
      <c r="U305" s="184"/>
      <c r="V305" s="190"/>
      <c r="W305" s="184"/>
      <c r="X305" s="184"/>
      <c r="Y305" s="190"/>
      <c r="Z305" s="184">
        <v>1771</v>
      </c>
      <c r="AA305" s="184">
        <v>1771</v>
      </c>
      <c r="AB305" s="190"/>
      <c r="AC305" s="184"/>
      <c r="AD305" s="184"/>
      <c r="AE305" s="190"/>
      <c r="AF305" s="184"/>
      <c r="AG305" s="184"/>
      <c r="AH305" s="190"/>
      <c r="AI305" s="184"/>
      <c r="AJ305" s="184"/>
      <c r="AK305" s="190"/>
      <c r="AL305" s="190"/>
      <c r="AM305" s="190"/>
      <c r="AN305" s="184"/>
      <c r="AO305" s="184"/>
      <c r="AP305" s="190"/>
      <c r="AQ305" s="190"/>
      <c r="AR305" s="190"/>
      <c r="AS305" s="184"/>
      <c r="AT305" s="184"/>
      <c r="AU305" s="190"/>
      <c r="AV305" s="300"/>
    </row>
    <row r="306" spans="1:48" ht="30" customHeight="1">
      <c r="A306" s="298"/>
      <c r="B306" s="299"/>
      <c r="C306" s="299"/>
      <c r="D306" s="189" t="s">
        <v>273</v>
      </c>
      <c r="E306" s="186">
        <f t="shared" si="680"/>
        <v>0</v>
      </c>
      <c r="F306" s="186">
        <f t="shared" si="681"/>
        <v>0</v>
      </c>
      <c r="G306" s="186" t="e">
        <f t="shared" si="732"/>
        <v>#DIV/0!</v>
      </c>
      <c r="H306" s="184"/>
      <c r="I306" s="184"/>
      <c r="J306" s="190"/>
      <c r="K306" s="184"/>
      <c r="L306" s="184"/>
      <c r="M306" s="190"/>
      <c r="N306" s="184"/>
      <c r="O306" s="184"/>
      <c r="P306" s="190"/>
      <c r="Q306" s="184"/>
      <c r="R306" s="184"/>
      <c r="S306" s="190"/>
      <c r="T306" s="184"/>
      <c r="U306" s="184"/>
      <c r="V306" s="190"/>
      <c r="W306" s="184"/>
      <c r="X306" s="184"/>
      <c r="Y306" s="190"/>
      <c r="Z306" s="184"/>
      <c r="AA306" s="184"/>
      <c r="AB306" s="190"/>
      <c r="AC306" s="184"/>
      <c r="AD306" s="184"/>
      <c r="AE306" s="190"/>
      <c r="AF306" s="184"/>
      <c r="AG306" s="184"/>
      <c r="AH306" s="190"/>
      <c r="AI306" s="184"/>
      <c r="AJ306" s="184"/>
      <c r="AK306" s="190"/>
      <c r="AL306" s="190"/>
      <c r="AM306" s="190"/>
      <c r="AN306" s="184"/>
      <c r="AO306" s="184"/>
      <c r="AP306" s="190"/>
      <c r="AQ306" s="190"/>
      <c r="AR306" s="190"/>
      <c r="AS306" s="184"/>
      <c r="AT306" s="184"/>
      <c r="AU306" s="190"/>
      <c r="AV306" s="300"/>
    </row>
    <row r="307" spans="1:48" s="116" customFormat="1" ht="22.2" hidden="1" customHeight="1">
      <c r="A307" s="298" t="s">
        <v>346</v>
      </c>
      <c r="B307" s="299"/>
      <c r="C307" s="299"/>
      <c r="D307" s="192" t="s">
        <v>41</v>
      </c>
      <c r="E307" s="186">
        <f t="shared" si="680"/>
        <v>0</v>
      </c>
      <c r="F307" s="186">
        <f t="shared" si="681"/>
        <v>0</v>
      </c>
      <c r="G307" s="186" t="e">
        <f t="shared" si="732"/>
        <v>#DIV/0!</v>
      </c>
      <c r="H307" s="186">
        <f>SUM(H308:H311)</f>
        <v>0</v>
      </c>
      <c r="I307" s="186">
        <f t="shared" ref="I307" si="789">SUM(I308:I311)</f>
        <v>0</v>
      </c>
      <c r="J307" s="186"/>
      <c r="K307" s="186">
        <f t="shared" ref="K307" si="790">SUM(K308:K311)</f>
        <v>0</v>
      </c>
      <c r="L307" s="186">
        <f t="shared" ref="L307" si="791">SUM(L308:L311)</f>
        <v>0</v>
      </c>
      <c r="M307" s="186"/>
      <c r="N307" s="186">
        <f t="shared" ref="N307" si="792">SUM(N308:N311)</f>
        <v>0</v>
      </c>
      <c r="O307" s="186">
        <f t="shared" ref="O307" si="793">SUM(O308:O311)</f>
        <v>0</v>
      </c>
      <c r="P307" s="186"/>
      <c r="Q307" s="186">
        <f t="shared" ref="Q307" si="794">SUM(Q308:Q311)</f>
        <v>0</v>
      </c>
      <c r="R307" s="186">
        <f t="shared" ref="R307" si="795">SUM(R308:R311)</f>
        <v>0</v>
      </c>
      <c r="S307" s="186"/>
      <c r="T307" s="186">
        <f t="shared" ref="T307" si="796">SUM(T308:T311)</f>
        <v>0</v>
      </c>
      <c r="U307" s="186">
        <f t="shared" ref="U307" si="797">SUM(U308:U311)</f>
        <v>0</v>
      </c>
      <c r="V307" s="186"/>
      <c r="W307" s="186">
        <f t="shared" ref="W307" si="798">SUM(W308:W311)</f>
        <v>0</v>
      </c>
      <c r="X307" s="186">
        <f t="shared" ref="X307" si="799">SUM(X308:X311)</f>
        <v>0</v>
      </c>
      <c r="Y307" s="186"/>
      <c r="Z307" s="186">
        <f t="shared" ref="Z307" si="800">SUM(Z308:Z311)</f>
        <v>0</v>
      </c>
      <c r="AA307" s="186">
        <f t="shared" ref="AA307" si="801">SUM(AA308:AA311)</f>
        <v>0</v>
      </c>
      <c r="AB307" s="186"/>
      <c r="AC307" s="186">
        <f t="shared" ref="AC307" si="802">SUM(AC308:AC311)</f>
        <v>0</v>
      </c>
      <c r="AD307" s="186">
        <f t="shared" ref="AD307" si="803">SUM(AD308:AD311)</f>
        <v>0</v>
      </c>
      <c r="AE307" s="186"/>
      <c r="AF307" s="186">
        <f t="shared" ref="AF307" si="804">SUM(AF308:AF311)</f>
        <v>0</v>
      </c>
      <c r="AG307" s="186">
        <f t="shared" ref="AG307" si="805">SUM(AG308:AG311)</f>
        <v>0</v>
      </c>
      <c r="AH307" s="186">
        <f t="shared" ref="AH307" si="806">SUM(AH308:AH311)</f>
        <v>0</v>
      </c>
      <c r="AI307" s="186">
        <f t="shared" ref="AI307" si="807">SUM(AI308:AI311)</f>
        <v>0</v>
      </c>
      <c r="AJ307" s="186">
        <f t="shared" ref="AJ307" si="808">SUM(AJ308:AJ311)</f>
        <v>0</v>
      </c>
      <c r="AK307" s="186">
        <f t="shared" ref="AK307" si="809">SUM(AK308:AK311)</f>
        <v>0</v>
      </c>
      <c r="AL307" s="186">
        <f t="shared" ref="AL307" si="810">SUM(AL308:AL311)</f>
        <v>0</v>
      </c>
      <c r="AM307" s="186"/>
      <c r="AN307" s="186">
        <f t="shared" ref="AN307" si="811">SUM(AN308:AN311)</f>
        <v>0</v>
      </c>
      <c r="AO307" s="186">
        <f t="shared" ref="AO307" si="812">SUM(AO308:AO311)</f>
        <v>0</v>
      </c>
      <c r="AP307" s="186">
        <f t="shared" ref="AP307" si="813">SUM(AP308:AP311)</f>
        <v>0</v>
      </c>
      <c r="AQ307" s="186">
        <f t="shared" ref="AQ307" si="814">SUM(AQ308:AQ311)</f>
        <v>0</v>
      </c>
      <c r="AR307" s="186"/>
      <c r="AS307" s="186">
        <f t="shared" ref="AS307" si="815">SUM(AS308:AS311)</f>
        <v>0</v>
      </c>
      <c r="AT307" s="186">
        <f t="shared" ref="AT307" si="816">SUM(AT308:AT311)</f>
        <v>0</v>
      </c>
      <c r="AU307" s="187"/>
      <c r="AV307" s="300"/>
    </row>
    <row r="308" spans="1:48" hidden="1">
      <c r="A308" s="298"/>
      <c r="B308" s="299"/>
      <c r="C308" s="299"/>
      <c r="D308" s="188" t="s">
        <v>37</v>
      </c>
      <c r="E308" s="186">
        <f t="shared" ref="E308:E371" si="817">H308+K308+N308+Q308+T308+W308+Z308+AC308+AF308+AI308+AN308+AS308</f>
        <v>0</v>
      </c>
      <c r="F308" s="186">
        <f t="shared" ref="F308:F371" si="818">I308+L308+O308+R308+U308+X308+AA308+AD308+AG308+AJ308+AO308+AT308</f>
        <v>0</v>
      </c>
      <c r="G308" s="186" t="e">
        <f t="shared" si="732"/>
        <v>#DIV/0!</v>
      </c>
      <c r="H308" s="184"/>
      <c r="I308" s="184"/>
      <c r="J308" s="190"/>
      <c r="K308" s="184"/>
      <c r="L308" s="184"/>
      <c r="M308" s="190"/>
      <c r="N308" s="184"/>
      <c r="O308" s="184"/>
      <c r="P308" s="190"/>
      <c r="Q308" s="184"/>
      <c r="R308" s="184"/>
      <c r="S308" s="190"/>
      <c r="T308" s="184"/>
      <c r="U308" s="184"/>
      <c r="V308" s="190"/>
      <c r="W308" s="184"/>
      <c r="X308" s="184"/>
      <c r="Y308" s="190"/>
      <c r="Z308" s="184"/>
      <c r="AA308" s="184"/>
      <c r="AB308" s="190"/>
      <c r="AC308" s="184"/>
      <c r="AD308" s="184"/>
      <c r="AE308" s="190"/>
      <c r="AF308" s="184"/>
      <c r="AG308" s="184"/>
      <c r="AH308" s="190"/>
      <c r="AI308" s="184"/>
      <c r="AJ308" s="184"/>
      <c r="AK308" s="190"/>
      <c r="AL308" s="184"/>
      <c r="AM308" s="184"/>
      <c r="AN308" s="184"/>
      <c r="AO308" s="184"/>
      <c r="AP308" s="190"/>
      <c r="AQ308" s="190"/>
      <c r="AR308" s="190"/>
      <c r="AS308" s="184"/>
      <c r="AT308" s="184"/>
      <c r="AU308" s="190"/>
      <c r="AV308" s="300"/>
    </row>
    <row r="309" spans="1:48" ht="31.2" hidden="1" customHeight="1">
      <c r="A309" s="298"/>
      <c r="B309" s="299"/>
      <c r="C309" s="299"/>
      <c r="D309" s="188" t="s">
        <v>2</v>
      </c>
      <c r="E309" s="186">
        <f t="shared" si="817"/>
        <v>0</v>
      </c>
      <c r="F309" s="186">
        <f t="shared" si="818"/>
        <v>0</v>
      </c>
      <c r="G309" s="186" t="e">
        <f t="shared" si="732"/>
        <v>#DIV/0!</v>
      </c>
      <c r="H309" s="184"/>
      <c r="I309" s="184"/>
      <c r="J309" s="190"/>
      <c r="K309" s="184"/>
      <c r="L309" s="184"/>
      <c r="M309" s="190"/>
      <c r="N309" s="184"/>
      <c r="O309" s="184"/>
      <c r="P309" s="190"/>
      <c r="Q309" s="184"/>
      <c r="R309" s="184"/>
      <c r="S309" s="190"/>
      <c r="T309" s="184"/>
      <c r="U309" s="184"/>
      <c r="V309" s="190"/>
      <c r="W309" s="184"/>
      <c r="X309" s="184"/>
      <c r="Y309" s="190"/>
      <c r="Z309" s="184"/>
      <c r="AA309" s="184"/>
      <c r="AB309" s="190"/>
      <c r="AC309" s="184"/>
      <c r="AD309" s="184"/>
      <c r="AE309" s="190"/>
      <c r="AF309" s="184"/>
      <c r="AG309" s="184"/>
      <c r="AH309" s="190"/>
      <c r="AI309" s="184"/>
      <c r="AJ309" s="184"/>
      <c r="AK309" s="190"/>
      <c r="AL309" s="190"/>
      <c r="AM309" s="190"/>
      <c r="AN309" s="184"/>
      <c r="AO309" s="184"/>
      <c r="AP309" s="190"/>
      <c r="AQ309" s="190"/>
      <c r="AR309" s="190"/>
      <c r="AS309" s="184"/>
      <c r="AT309" s="184"/>
      <c r="AU309" s="190"/>
      <c r="AV309" s="300"/>
    </row>
    <row r="310" spans="1:48" ht="21.75" hidden="1" customHeight="1">
      <c r="A310" s="298"/>
      <c r="B310" s="299"/>
      <c r="C310" s="299"/>
      <c r="D310" s="188" t="s">
        <v>43</v>
      </c>
      <c r="E310" s="186">
        <f t="shared" si="817"/>
        <v>0</v>
      </c>
      <c r="F310" s="186">
        <f t="shared" si="818"/>
        <v>0</v>
      </c>
      <c r="G310" s="186" t="e">
        <f t="shared" si="732"/>
        <v>#DIV/0!</v>
      </c>
      <c r="H310" s="184"/>
      <c r="I310" s="184"/>
      <c r="J310" s="190"/>
      <c r="K310" s="184"/>
      <c r="L310" s="184"/>
      <c r="M310" s="190"/>
      <c r="N310" s="184"/>
      <c r="O310" s="184"/>
      <c r="P310" s="190"/>
      <c r="Q310" s="184"/>
      <c r="R310" s="184"/>
      <c r="S310" s="190"/>
      <c r="T310" s="184"/>
      <c r="U310" s="184"/>
      <c r="V310" s="190"/>
      <c r="W310" s="184"/>
      <c r="X310" s="184"/>
      <c r="Y310" s="190"/>
      <c r="Z310" s="184"/>
      <c r="AA310" s="184"/>
      <c r="AB310" s="190"/>
      <c r="AC310" s="184"/>
      <c r="AD310" s="184"/>
      <c r="AE310" s="190"/>
      <c r="AF310" s="184"/>
      <c r="AG310" s="184"/>
      <c r="AH310" s="190"/>
      <c r="AI310" s="184"/>
      <c r="AJ310" s="184"/>
      <c r="AK310" s="190"/>
      <c r="AL310" s="190"/>
      <c r="AM310" s="190"/>
      <c r="AN310" s="184"/>
      <c r="AO310" s="184"/>
      <c r="AP310" s="190"/>
      <c r="AQ310" s="190"/>
      <c r="AR310" s="190"/>
      <c r="AS310" s="184"/>
      <c r="AT310" s="184"/>
      <c r="AU310" s="190"/>
      <c r="AV310" s="300"/>
    </row>
    <row r="311" spans="1:48" ht="30" hidden="1" customHeight="1">
      <c r="A311" s="298"/>
      <c r="B311" s="299"/>
      <c r="C311" s="299"/>
      <c r="D311" s="189" t="s">
        <v>273</v>
      </c>
      <c r="E311" s="186">
        <f t="shared" si="817"/>
        <v>0</v>
      </c>
      <c r="F311" s="186">
        <f t="shared" si="818"/>
        <v>0</v>
      </c>
      <c r="G311" s="186" t="e">
        <f t="shared" si="732"/>
        <v>#DIV/0!</v>
      </c>
      <c r="H311" s="184"/>
      <c r="I311" s="184"/>
      <c r="J311" s="190"/>
      <c r="K311" s="184"/>
      <c r="L311" s="184"/>
      <c r="M311" s="190"/>
      <c r="N311" s="184"/>
      <c r="O311" s="184"/>
      <c r="P311" s="190"/>
      <c r="Q311" s="184"/>
      <c r="R311" s="184"/>
      <c r="S311" s="190"/>
      <c r="T311" s="184"/>
      <c r="U311" s="184"/>
      <c r="V311" s="190"/>
      <c r="W311" s="184"/>
      <c r="X311" s="184"/>
      <c r="Y311" s="190"/>
      <c r="Z311" s="184"/>
      <c r="AA311" s="184"/>
      <c r="AB311" s="190"/>
      <c r="AC311" s="184"/>
      <c r="AD311" s="184"/>
      <c r="AE311" s="190"/>
      <c r="AF311" s="184"/>
      <c r="AG311" s="184"/>
      <c r="AH311" s="190"/>
      <c r="AI311" s="184"/>
      <c r="AJ311" s="184"/>
      <c r="AK311" s="190"/>
      <c r="AL311" s="190"/>
      <c r="AM311" s="190"/>
      <c r="AN311" s="184"/>
      <c r="AO311" s="184"/>
      <c r="AP311" s="190"/>
      <c r="AQ311" s="190"/>
      <c r="AR311" s="190"/>
      <c r="AS311" s="184"/>
      <c r="AT311" s="184"/>
      <c r="AU311" s="190"/>
      <c r="AV311" s="300"/>
    </row>
    <row r="312" spans="1:48" s="116" customFormat="1" ht="22.2" hidden="1" customHeight="1">
      <c r="A312" s="298" t="s">
        <v>347</v>
      </c>
      <c r="B312" s="299"/>
      <c r="C312" s="299"/>
      <c r="D312" s="192" t="s">
        <v>41</v>
      </c>
      <c r="E312" s="186">
        <f t="shared" si="817"/>
        <v>0</v>
      </c>
      <c r="F312" s="186">
        <f t="shared" si="818"/>
        <v>0</v>
      </c>
      <c r="G312" s="186" t="e">
        <f t="shared" si="732"/>
        <v>#DIV/0!</v>
      </c>
      <c r="H312" s="186">
        <f>SUM(H313:H316)</f>
        <v>0</v>
      </c>
      <c r="I312" s="186">
        <f t="shared" ref="I312" si="819">SUM(I313:I316)</f>
        <v>0</v>
      </c>
      <c r="J312" s="186"/>
      <c r="K312" s="186">
        <f t="shared" ref="K312" si="820">SUM(K313:K316)</f>
        <v>0</v>
      </c>
      <c r="L312" s="186">
        <f t="shared" ref="L312" si="821">SUM(L313:L316)</f>
        <v>0</v>
      </c>
      <c r="M312" s="186"/>
      <c r="N312" s="186">
        <f t="shared" ref="N312" si="822">SUM(N313:N316)</f>
        <v>0</v>
      </c>
      <c r="O312" s="186">
        <f t="shared" ref="O312" si="823">SUM(O313:O316)</f>
        <v>0</v>
      </c>
      <c r="P312" s="186"/>
      <c r="Q312" s="186">
        <f t="shared" ref="Q312" si="824">SUM(Q313:Q316)</f>
        <v>0</v>
      </c>
      <c r="R312" s="186">
        <f t="shared" ref="R312" si="825">SUM(R313:R316)</f>
        <v>0</v>
      </c>
      <c r="S312" s="186"/>
      <c r="T312" s="186">
        <f t="shared" ref="T312" si="826">SUM(T313:T316)</f>
        <v>0</v>
      </c>
      <c r="U312" s="186">
        <f t="shared" ref="U312" si="827">SUM(U313:U316)</f>
        <v>0</v>
      </c>
      <c r="V312" s="186"/>
      <c r="W312" s="186">
        <f t="shared" ref="W312" si="828">SUM(W313:W316)</f>
        <v>0</v>
      </c>
      <c r="X312" s="186">
        <f t="shared" ref="X312" si="829">SUM(X313:X316)</f>
        <v>0</v>
      </c>
      <c r="Y312" s="186"/>
      <c r="Z312" s="186">
        <f t="shared" ref="Z312" si="830">SUM(Z313:Z316)</f>
        <v>0</v>
      </c>
      <c r="AA312" s="186">
        <f t="shared" ref="AA312" si="831">SUM(AA313:AA316)</f>
        <v>0</v>
      </c>
      <c r="AB312" s="186"/>
      <c r="AC312" s="186">
        <f t="shared" ref="AC312" si="832">SUM(AC313:AC316)</f>
        <v>0</v>
      </c>
      <c r="AD312" s="186">
        <f t="shared" ref="AD312" si="833">SUM(AD313:AD316)</f>
        <v>0</v>
      </c>
      <c r="AE312" s="186"/>
      <c r="AF312" s="186">
        <f t="shared" ref="AF312" si="834">SUM(AF313:AF316)</f>
        <v>0</v>
      </c>
      <c r="AG312" s="186">
        <f t="shared" ref="AG312" si="835">SUM(AG313:AG316)</f>
        <v>0</v>
      </c>
      <c r="AH312" s="186">
        <f t="shared" ref="AH312" si="836">SUM(AH313:AH316)</f>
        <v>0</v>
      </c>
      <c r="AI312" s="186">
        <f t="shared" ref="AI312" si="837">SUM(AI313:AI316)</f>
        <v>0</v>
      </c>
      <c r="AJ312" s="186">
        <f t="shared" ref="AJ312" si="838">SUM(AJ313:AJ316)</f>
        <v>0</v>
      </c>
      <c r="AK312" s="186">
        <f t="shared" ref="AK312" si="839">SUM(AK313:AK316)</f>
        <v>0</v>
      </c>
      <c r="AL312" s="186">
        <f t="shared" ref="AL312" si="840">SUM(AL313:AL316)</f>
        <v>0</v>
      </c>
      <c r="AM312" s="186"/>
      <c r="AN312" s="186">
        <f t="shared" ref="AN312" si="841">SUM(AN313:AN316)</f>
        <v>0</v>
      </c>
      <c r="AO312" s="186">
        <f t="shared" ref="AO312" si="842">SUM(AO313:AO316)</f>
        <v>0</v>
      </c>
      <c r="AP312" s="186">
        <f t="shared" ref="AP312" si="843">SUM(AP313:AP316)</f>
        <v>0</v>
      </c>
      <c r="AQ312" s="186">
        <f t="shared" ref="AQ312" si="844">SUM(AQ313:AQ316)</f>
        <v>0</v>
      </c>
      <c r="AR312" s="186"/>
      <c r="AS312" s="186">
        <f t="shared" ref="AS312" si="845">SUM(AS313:AS316)</f>
        <v>0</v>
      </c>
      <c r="AT312" s="186">
        <f t="shared" ref="AT312" si="846">SUM(AT313:AT316)</f>
        <v>0</v>
      </c>
      <c r="AU312" s="187"/>
      <c r="AV312" s="300"/>
    </row>
    <row r="313" spans="1:48" hidden="1">
      <c r="A313" s="298"/>
      <c r="B313" s="299"/>
      <c r="C313" s="299"/>
      <c r="D313" s="188" t="s">
        <v>37</v>
      </c>
      <c r="E313" s="186">
        <f t="shared" si="817"/>
        <v>0</v>
      </c>
      <c r="F313" s="186">
        <f t="shared" si="818"/>
        <v>0</v>
      </c>
      <c r="G313" s="186" t="e">
        <f t="shared" si="732"/>
        <v>#DIV/0!</v>
      </c>
      <c r="H313" s="184"/>
      <c r="I313" s="184"/>
      <c r="J313" s="190"/>
      <c r="K313" s="184"/>
      <c r="L313" s="184"/>
      <c r="M313" s="190"/>
      <c r="N313" s="184"/>
      <c r="O313" s="184"/>
      <c r="P313" s="190"/>
      <c r="Q313" s="184"/>
      <c r="R313" s="184"/>
      <c r="S313" s="190"/>
      <c r="T313" s="184"/>
      <c r="U313" s="184"/>
      <c r="V313" s="190"/>
      <c r="W313" s="184"/>
      <c r="X313" s="184"/>
      <c r="Y313" s="190"/>
      <c r="Z313" s="184"/>
      <c r="AA313" s="184"/>
      <c r="AB313" s="190"/>
      <c r="AC313" s="184"/>
      <c r="AD313" s="184"/>
      <c r="AE313" s="190"/>
      <c r="AF313" s="184"/>
      <c r="AG313" s="184"/>
      <c r="AH313" s="190"/>
      <c r="AI313" s="184"/>
      <c r="AJ313" s="184"/>
      <c r="AK313" s="190"/>
      <c r="AL313" s="184"/>
      <c r="AM313" s="184"/>
      <c r="AN313" s="184"/>
      <c r="AO313" s="184"/>
      <c r="AP313" s="190"/>
      <c r="AQ313" s="190"/>
      <c r="AR313" s="190"/>
      <c r="AS313" s="184"/>
      <c r="AT313" s="184"/>
      <c r="AU313" s="190"/>
      <c r="AV313" s="300"/>
    </row>
    <row r="314" spans="1:48" ht="31.2" hidden="1" customHeight="1">
      <c r="A314" s="298"/>
      <c r="B314" s="299"/>
      <c r="C314" s="299"/>
      <c r="D314" s="188" t="s">
        <v>2</v>
      </c>
      <c r="E314" s="186">
        <f t="shared" si="817"/>
        <v>0</v>
      </c>
      <c r="F314" s="186">
        <f t="shared" si="818"/>
        <v>0</v>
      </c>
      <c r="G314" s="186" t="e">
        <f t="shared" si="732"/>
        <v>#DIV/0!</v>
      </c>
      <c r="H314" s="184"/>
      <c r="I314" s="184"/>
      <c r="J314" s="190"/>
      <c r="K314" s="184"/>
      <c r="L314" s="184"/>
      <c r="M314" s="190"/>
      <c r="N314" s="184"/>
      <c r="O314" s="184"/>
      <c r="P314" s="190"/>
      <c r="Q314" s="184"/>
      <c r="R314" s="184"/>
      <c r="S314" s="190"/>
      <c r="T314" s="184"/>
      <c r="U314" s="184"/>
      <c r="V314" s="190"/>
      <c r="W314" s="184"/>
      <c r="X314" s="184"/>
      <c r="Y314" s="190"/>
      <c r="Z314" s="184"/>
      <c r="AA314" s="184"/>
      <c r="AB314" s="190"/>
      <c r="AC314" s="184"/>
      <c r="AD314" s="184"/>
      <c r="AE314" s="190"/>
      <c r="AF314" s="184"/>
      <c r="AG314" s="184"/>
      <c r="AH314" s="190"/>
      <c r="AI314" s="184"/>
      <c r="AJ314" s="184"/>
      <c r="AK314" s="190"/>
      <c r="AL314" s="190"/>
      <c r="AM314" s="190"/>
      <c r="AN314" s="184"/>
      <c r="AO314" s="184"/>
      <c r="AP314" s="190"/>
      <c r="AQ314" s="190"/>
      <c r="AR314" s="190"/>
      <c r="AS314" s="184"/>
      <c r="AT314" s="184"/>
      <c r="AU314" s="190"/>
      <c r="AV314" s="300"/>
    </row>
    <row r="315" spans="1:48" ht="21.75" hidden="1" customHeight="1">
      <c r="A315" s="298"/>
      <c r="B315" s="299"/>
      <c r="C315" s="299"/>
      <c r="D315" s="188" t="s">
        <v>43</v>
      </c>
      <c r="E315" s="186">
        <f t="shared" si="817"/>
        <v>0</v>
      </c>
      <c r="F315" s="186">
        <f t="shared" si="818"/>
        <v>0</v>
      </c>
      <c r="G315" s="186" t="e">
        <f t="shared" si="732"/>
        <v>#DIV/0!</v>
      </c>
      <c r="H315" s="184"/>
      <c r="I315" s="184"/>
      <c r="J315" s="190"/>
      <c r="K315" s="184"/>
      <c r="L315" s="184"/>
      <c r="M315" s="190"/>
      <c r="N315" s="184"/>
      <c r="O315" s="184"/>
      <c r="P315" s="190"/>
      <c r="Q315" s="184"/>
      <c r="R315" s="184"/>
      <c r="S315" s="190"/>
      <c r="T315" s="184"/>
      <c r="U315" s="184"/>
      <c r="V315" s="190"/>
      <c r="W315" s="184"/>
      <c r="X315" s="184"/>
      <c r="Y315" s="190"/>
      <c r="Z315" s="184"/>
      <c r="AA315" s="184"/>
      <c r="AB315" s="190"/>
      <c r="AC315" s="184"/>
      <c r="AD315" s="184"/>
      <c r="AE315" s="190"/>
      <c r="AF315" s="184"/>
      <c r="AG315" s="184"/>
      <c r="AH315" s="190"/>
      <c r="AI315" s="184"/>
      <c r="AJ315" s="184"/>
      <c r="AK315" s="190"/>
      <c r="AL315" s="190"/>
      <c r="AM315" s="190"/>
      <c r="AN315" s="184"/>
      <c r="AO315" s="184"/>
      <c r="AP315" s="190"/>
      <c r="AQ315" s="190"/>
      <c r="AR315" s="190"/>
      <c r="AS315" s="184"/>
      <c r="AT315" s="184"/>
      <c r="AU315" s="190"/>
      <c r="AV315" s="300"/>
    </row>
    <row r="316" spans="1:48" ht="30" hidden="1" customHeight="1">
      <c r="A316" s="298"/>
      <c r="B316" s="299"/>
      <c r="C316" s="299"/>
      <c r="D316" s="189" t="s">
        <v>273</v>
      </c>
      <c r="E316" s="186">
        <f t="shared" si="817"/>
        <v>0</v>
      </c>
      <c r="F316" s="186">
        <f t="shared" si="818"/>
        <v>0</v>
      </c>
      <c r="G316" s="186" t="e">
        <f t="shared" si="732"/>
        <v>#DIV/0!</v>
      </c>
      <c r="H316" s="184"/>
      <c r="I316" s="184"/>
      <c r="J316" s="190"/>
      <c r="K316" s="184"/>
      <c r="L316" s="184"/>
      <c r="M316" s="190"/>
      <c r="N316" s="184"/>
      <c r="O316" s="184"/>
      <c r="P316" s="190"/>
      <c r="Q316" s="184"/>
      <c r="R316" s="184"/>
      <c r="S316" s="190"/>
      <c r="T316" s="184"/>
      <c r="U316" s="184"/>
      <c r="V316" s="190"/>
      <c r="W316" s="184"/>
      <c r="X316" s="184"/>
      <c r="Y316" s="190"/>
      <c r="Z316" s="184"/>
      <c r="AA316" s="184"/>
      <c r="AB316" s="190"/>
      <c r="AC316" s="184"/>
      <c r="AD316" s="184"/>
      <c r="AE316" s="190"/>
      <c r="AF316" s="184"/>
      <c r="AG316" s="184"/>
      <c r="AH316" s="190"/>
      <c r="AI316" s="184"/>
      <c r="AJ316" s="184"/>
      <c r="AK316" s="190"/>
      <c r="AL316" s="190"/>
      <c r="AM316" s="190"/>
      <c r="AN316" s="184"/>
      <c r="AO316" s="184"/>
      <c r="AP316" s="190"/>
      <c r="AQ316" s="190"/>
      <c r="AR316" s="190"/>
      <c r="AS316" s="184"/>
      <c r="AT316" s="184"/>
      <c r="AU316" s="190"/>
      <c r="AV316" s="300"/>
    </row>
    <row r="317" spans="1:48" s="116" customFormat="1" ht="22.2" customHeight="1">
      <c r="A317" s="298" t="s">
        <v>346</v>
      </c>
      <c r="B317" s="299" t="s">
        <v>487</v>
      </c>
      <c r="C317" s="299" t="s">
        <v>440</v>
      </c>
      <c r="D317" s="192" t="s">
        <v>41</v>
      </c>
      <c r="E317" s="186">
        <f t="shared" si="817"/>
        <v>1600</v>
      </c>
      <c r="F317" s="186">
        <f t="shared" si="818"/>
        <v>0</v>
      </c>
      <c r="G317" s="186">
        <f t="shared" ref="G317:G321" si="847">F317/E317*100</f>
        <v>0</v>
      </c>
      <c r="H317" s="186">
        <f>SUM(H318:H321)</f>
        <v>0</v>
      </c>
      <c r="I317" s="186">
        <f t="shared" ref="I317" si="848">SUM(I318:I321)</f>
        <v>0</v>
      </c>
      <c r="J317" s="186"/>
      <c r="K317" s="186">
        <f t="shared" ref="K317:L317" si="849">SUM(K318:K321)</f>
        <v>0</v>
      </c>
      <c r="L317" s="186">
        <f t="shared" si="849"/>
        <v>0</v>
      </c>
      <c r="M317" s="186"/>
      <c r="N317" s="186">
        <f t="shared" ref="N317:O317" si="850">SUM(N318:N321)</f>
        <v>0</v>
      </c>
      <c r="O317" s="186">
        <f t="shared" si="850"/>
        <v>0</v>
      </c>
      <c r="P317" s="186"/>
      <c r="Q317" s="186">
        <f t="shared" ref="Q317:R317" si="851">SUM(Q318:Q321)</f>
        <v>0</v>
      </c>
      <c r="R317" s="186">
        <f t="shared" si="851"/>
        <v>0</v>
      </c>
      <c r="S317" s="186"/>
      <c r="T317" s="186">
        <f t="shared" ref="T317:U317" si="852">SUM(T318:T321)</f>
        <v>0</v>
      </c>
      <c r="U317" s="186">
        <f t="shared" si="852"/>
        <v>0</v>
      </c>
      <c r="V317" s="186"/>
      <c r="W317" s="186">
        <f t="shared" ref="W317:X317" si="853">SUM(W318:W321)</f>
        <v>0</v>
      </c>
      <c r="X317" s="186">
        <f t="shared" si="853"/>
        <v>0</v>
      </c>
      <c r="Y317" s="186"/>
      <c r="Z317" s="186">
        <f t="shared" ref="Z317:AA317" si="854">SUM(Z318:Z321)</f>
        <v>0</v>
      </c>
      <c r="AA317" s="186">
        <f t="shared" si="854"/>
        <v>0</v>
      </c>
      <c r="AB317" s="186"/>
      <c r="AC317" s="186">
        <f t="shared" ref="AC317:AD317" si="855">SUM(AC318:AC321)</f>
        <v>0</v>
      </c>
      <c r="AD317" s="186">
        <f t="shared" si="855"/>
        <v>0</v>
      </c>
      <c r="AE317" s="186"/>
      <c r="AF317" s="186">
        <f t="shared" ref="AF317:AH317" si="856">SUM(AF318:AF321)</f>
        <v>0</v>
      </c>
      <c r="AG317" s="186">
        <f t="shared" si="856"/>
        <v>0</v>
      </c>
      <c r="AH317" s="186">
        <f t="shared" si="856"/>
        <v>0</v>
      </c>
      <c r="AI317" s="186">
        <f t="shared" ref="AI317:AL317" si="857">SUM(AI318:AI321)</f>
        <v>0</v>
      </c>
      <c r="AJ317" s="186">
        <f t="shared" si="857"/>
        <v>0</v>
      </c>
      <c r="AK317" s="186">
        <f t="shared" si="857"/>
        <v>0</v>
      </c>
      <c r="AL317" s="186">
        <f t="shared" si="857"/>
        <v>0</v>
      </c>
      <c r="AM317" s="186"/>
      <c r="AN317" s="186">
        <f t="shared" ref="AN317:AQ317" si="858">SUM(AN318:AN321)</f>
        <v>0</v>
      </c>
      <c r="AO317" s="186">
        <f t="shared" si="858"/>
        <v>0</v>
      </c>
      <c r="AP317" s="186">
        <f t="shared" si="858"/>
        <v>0</v>
      </c>
      <c r="AQ317" s="186">
        <f t="shared" si="858"/>
        <v>0</v>
      </c>
      <c r="AR317" s="186"/>
      <c r="AS317" s="186">
        <f t="shared" ref="AS317:AT317" si="859">SUM(AS318:AS321)</f>
        <v>1600</v>
      </c>
      <c r="AT317" s="186">
        <f t="shared" si="859"/>
        <v>0</v>
      </c>
      <c r="AU317" s="187"/>
      <c r="AV317" s="300"/>
    </row>
    <row r="318" spans="1:48">
      <c r="A318" s="298"/>
      <c r="B318" s="299"/>
      <c r="C318" s="299"/>
      <c r="D318" s="188" t="s">
        <v>37</v>
      </c>
      <c r="E318" s="186">
        <f t="shared" si="817"/>
        <v>0</v>
      </c>
      <c r="F318" s="186">
        <f t="shared" si="818"/>
        <v>0</v>
      </c>
      <c r="G318" s="186" t="e">
        <f t="shared" si="847"/>
        <v>#DIV/0!</v>
      </c>
      <c r="H318" s="184"/>
      <c r="I318" s="184"/>
      <c r="J318" s="190"/>
      <c r="K318" s="184"/>
      <c r="L318" s="184"/>
      <c r="M318" s="190"/>
      <c r="N318" s="184"/>
      <c r="O318" s="184"/>
      <c r="P318" s="190"/>
      <c r="Q318" s="184"/>
      <c r="R318" s="184"/>
      <c r="S318" s="190"/>
      <c r="T318" s="184"/>
      <c r="U318" s="184"/>
      <c r="V318" s="190"/>
      <c r="W318" s="184"/>
      <c r="X318" s="184"/>
      <c r="Y318" s="190"/>
      <c r="Z318" s="184"/>
      <c r="AA318" s="184"/>
      <c r="AB318" s="190"/>
      <c r="AC318" s="184"/>
      <c r="AD318" s="184"/>
      <c r="AE318" s="190"/>
      <c r="AF318" s="184"/>
      <c r="AG318" s="184"/>
      <c r="AH318" s="190"/>
      <c r="AI318" s="184"/>
      <c r="AJ318" s="184"/>
      <c r="AK318" s="190"/>
      <c r="AL318" s="184"/>
      <c r="AM318" s="184"/>
      <c r="AN318" s="184"/>
      <c r="AO318" s="184"/>
      <c r="AP318" s="190"/>
      <c r="AQ318" s="190"/>
      <c r="AR318" s="190"/>
      <c r="AS318" s="184"/>
      <c r="AT318" s="184"/>
      <c r="AU318" s="190"/>
      <c r="AV318" s="300"/>
    </row>
    <row r="319" spans="1:48" ht="31.2" customHeight="1">
      <c r="A319" s="298"/>
      <c r="B319" s="299"/>
      <c r="C319" s="299"/>
      <c r="D319" s="188" t="s">
        <v>2</v>
      </c>
      <c r="E319" s="186">
        <f t="shared" si="817"/>
        <v>0</v>
      </c>
      <c r="F319" s="186">
        <f t="shared" si="818"/>
        <v>0</v>
      </c>
      <c r="G319" s="186" t="e">
        <f t="shared" si="847"/>
        <v>#DIV/0!</v>
      </c>
      <c r="H319" s="184"/>
      <c r="I319" s="184"/>
      <c r="J319" s="190"/>
      <c r="K319" s="184"/>
      <c r="L319" s="184"/>
      <c r="M319" s="190"/>
      <c r="N319" s="184"/>
      <c r="O319" s="184"/>
      <c r="P319" s="190"/>
      <c r="Q319" s="184"/>
      <c r="R319" s="184"/>
      <c r="S319" s="190"/>
      <c r="T319" s="184"/>
      <c r="U319" s="184"/>
      <c r="V319" s="190"/>
      <c r="W319" s="184"/>
      <c r="X319" s="184"/>
      <c r="Y319" s="190"/>
      <c r="Z319" s="184"/>
      <c r="AA319" s="184"/>
      <c r="AB319" s="190"/>
      <c r="AC319" s="184"/>
      <c r="AD319" s="184"/>
      <c r="AE319" s="190"/>
      <c r="AF319" s="184"/>
      <c r="AG319" s="184"/>
      <c r="AH319" s="190"/>
      <c r="AI319" s="184"/>
      <c r="AJ319" s="184"/>
      <c r="AK319" s="190"/>
      <c r="AL319" s="190"/>
      <c r="AM319" s="190"/>
      <c r="AN319" s="184"/>
      <c r="AO319" s="184"/>
      <c r="AP319" s="190"/>
      <c r="AQ319" s="190"/>
      <c r="AR319" s="190"/>
      <c r="AS319" s="184"/>
      <c r="AT319" s="184"/>
      <c r="AU319" s="190"/>
      <c r="AV319" s="300"/>
    </row>
    <row r="320" spans="1:48" ht="21.75" customHeight="1">
      <c r="A320" s="298"/>
      <c r="B320" s="299"/>
      <c r="C320" s="299"/>
      <c r="D320" s="188" t="s">
        <v>456</v>
      </c>
      <c r="E320" s="186">
        <f t="shared" si="817"/>
        <v>1600</v>
      </c>
      <c r="F320" s="186">
        <f t="shared" si="818"/>
        <v>0</v>
      </c>
      <c r="G320" s="186">
        <f t="shared" si="847"/>
        <v>0</v>
      </c>
      <c r="H320" s="184"/>
      <c r="I320" s="184"/>
      <c r="J320" s="190"/>
      <c r="K320" s="184"/>
      <c r="L320" s="184"/>
      <c r="M320" s="190"/>
      <c r="N320" s="184"/>
      <c r="O320" s="184"/>
      <c r="P320" s="190"/>
      <c r="Q320" s="184"/>
      <c r="R320" s="184"/>
      <c r="S320" s="190"/>
      <c r="T320" s="184"/>
      <c r="U320" s="184"/>
      <c r="V320" s="190"/>
      <c r="W320" s="184"/>
      <c r="X320" s="184"/>
      <c r="Y320" s="190"/>
      <c r="Z320" s="184"/>
      <c r="AA320" s="184"/>
      <c r="AB320" s="190"/>
      <c r="AC320" s="184"/>
      <c r="AD320" s="184"/>
      <c r="AE320" s="190"/>
      <c r="AF320" s="184"/>
      <c r="AG320" s="184"/>
      <c r="AH320" s="190"/>
      <c r="AI320" s="184"/>
      <c r="AJ320" s="184"/>
      <c r="AK320" s="190"/>
      <c r="AL320" s="190"/>
      <c r="AM320" s="190"/>
      <c r="AN320" s="184"/>
      <c r="AO320" s="184"/>
      <c r="AP320" s="190"/>
      <c r="AQ320" s="190"/>
      <c r="AR320" s="190"/>
      <c r="AS320" s="184">
        <v>1600</v>
      </c>
      <c r="AT320" s="184"/>
      <c r="AU320" s="190"/>
      <c r="AV320" s="300"/>
    </row>
    <row r="321" spans="1:48" ht="30" customHeight="1">
      <c r="A321" s="298"/>
      <c r="B321" s="299"/>
      <c r="C321" s="299"/>
      <c r="D321" s="189" t="s">
        <v>273</v>
      </c>
      <c r="E321" s="186">
        <f t="shared" si="817"/>
        <v>0</v>
      </c>
      <c r="F321" s="186">
        <f t="shared" si="818"/>
        <v>0</v>
      </c>
      <c r="G321" s="186" t="e">
        <f t="shared" si="847"/>
        <v>#DIV/0!</v>
      </c>
      <c r="H321" s="184"/>
      <c r="I321" s="184"/>
      <c r="J321" s="190"/>
      <c r="K321" s="184"/>
      <c r="L321" s="184"/>
      <c r="M321" s="190"/>
      <c r="N321" s="184"/>
      <c r="O321" s="184"/>
      <c r="P321" s="190"/>
      <c r="Q321" s="184"/>
      <c r="R321" s="184"/>
      <c r="S321" s="190"/>
      <c r="T321" s="184"/>
      <c r="U321" s="184"/>
      <c r="V321" s="190"/>
      <c r="W321" s="184"/>
      <c r="X321" s="184"/>
      <c r="Y321" s="190"/>
      <c r="Z321" s="184"/>
      <c r="AA321" s="184"/>
      <c r="AB321" s="190"/>
      <c r="AC321" s="184"/>
      <c r="AD321" s="184"/>
      <c r="AE321" s="190"/>
      <c r="AF321" s="184"/>
      <c r="AG321" s="184"/>
      <c r="AH321" s="190"/>
      <c r="AI321" s="184"/>
      <c r="AJ321" s="184"/>
      <c r="AK321" s="190"/>
      <c r="AL321" s="190"/>
      <c r="AM321" s="190"/>
      <c r="AN321" s="184"/>
      <c r="AO321" s="184"/>
      <c r="AP321" s="190"/>
      <c r="AQ321" s="190"/>
      <c r="AR321" s="190"/>
      <c r="AS321" s="184"/>
      <c r="AT321" s="184"/>
      <c r="AU321" s="190"/>
      <c r="AV321" s="300"/>
    </row>
    <row r="322" spans="1:48" s="116" customFormat="1" ht="38.25" customHeight="1">
      <c r="A322" s="298" t="s">
        <v>347</v>
      </c>
      <c r="B322" s="299" t="s">
        <v>494</v>
      </c>
      <c r="C322" s="299" t="s">
        <v>440</v>
      </c>
      <c r="D322" s="192" t="s">
        <v>41</v>
      </c>
      <c r="E322" s="186">
        <f t="shared" si="817"/>
        <v>140</v>
      </c>
      <c r="F322" s="186">
        <f t="shared" si="818"/>
        <v>140</v>
      </c>
      <c r="G322" s="186">
        <f t="shared" ref="G322:G326" si="860">F322/E322*100</f>
        <v>100</v>
      </c>
      <c r="H322" s="186">
        <f>SUM(H323:H326)</f>
        <v>0</v>
      </c>
      <c r="I322" s="186">
        <f t="shared" ref="I322" si="861">SUM(I323:I326)</f>
        <v>0</v>
      </c>
      <c r="J322" s="186"/>
      <c r="K322" s="186">
        <f t="shared" ref="K322:L322" si="862">SUM(K323:K326)</f>
        <v>0</v>
      </c>
      <c r="L322" s="186">
        <f t="shared" si="862"/>
        <v>0</v>
      </c>
      <c r="M322" s="186"/>
      <c r="N322" s="186">
        <f t="shared" ref="N322:O322" si="863">SUM(N323:N326)</f>
        <v>0</v>
      </c>
      <c r="O322" s="186">
        <f t="shared" si="863"/>
        <v>0</v>
      </c>
      <c r="P322" s="186"/>
      <c r="Q322" s="186">
        <f t="shared" ref="Q322:R322" si="864">SUM(Q323:Q326)</f>
        <v>0</v>
      </c>
      <c r="R322" s="186">
        <f t="shared" si="864"/>
        <v>0</v>
      </c>
      <c r="S322" s="186"/>
      <c r="T322" s="186">
        <f t="shared" ref="T322:U322" si="865">SUM(T323:T326)</f>
        <v>0</v>
      </c>
      <c r="U322" s="186">
        <f t="shared" si="865"/>
        <v>0</v>
      </c>
      <c r="V322" s="186"/>
      <c r="W322" s="186">
        <f t="shared" ref="W322:X322" si="866">SUM(W323:W326)</f>
        <v>0</v>
      </c>
      <c r="X322" s="186">
        <f t="shared" si="866"/>
        <v>0</v>
      </c>
      <c r="Y322" s="186"/>
      <c r="Z322" s="186">
        <f t="shared" ref="Z322:AA322" si="867">SUM(Z323:Z326)</f>
        <v>0</v>
      </c>
      <c r="AA322" s="186">
        <f t="shared" si="867"/>
        <v>0</v>
      </c>
      <c r="AB322" s="186"/>
      <c r="AC322" s="186">
        <f t="shared" ref="AC322:AD322" si="868">SUM(AC323:AC326)</f>
        <v>60</v>
      </c>
      <c r="AD322" s="186">
        <f t="shared" si="868"/>
        <v>60</v>
      </c>
      <c r="AE322" s="186"/>
      <c r="AF322" s="186">
        <f t="shared" ref="AF322:AH322" si="869">SUM(AF323:AF326)</f>
        <v>80</v>
      </c>
      <c r="AG322" s="186">
        <f t="shared" si="869"/>
        <v>80</v>
      </c>
      <c r="AH322" s="186">
        <f t="shared" si="869"/>
        <v>0</v>
      </c>
      <c r="AI322" s="186">
        <f t="shared" ref="AI322:AL322" si="870">SUM(AI323:AI326)</f>
        <v>0</v>
      </c>
      <c r="AJ322" s="186">
        <f t="shared" si="870"/>
        <v>0</v>
      </c>
      <c r="AK322" s="186">
        <f t="shared" si="870"/>
        <v>0</v>
      </c>
      <c r="AL322" s="186">
        <f t="shared" si="870"/>
        <v>0</v>
      </c>
      <c r="AM322" s="186"/>
      <c r="AN322" s="186">
        <f t="shared" ref="AN322:AQ322" si="871">SUM(AN323:AN326)</f>
        <v>0</v>
      </c>
      <c r="AO322" s="186">
        <f t="shared" si="871"/>
        <v>0</v>
      </c>
      <c r="AP322" s="186">
        <f t="shared" si="871"/>
        <v>0</v>
      </c>
      <c r="AQ322" s="186">
        <f t="shared" si="871"/>
        <v>0</v>
      </c>
      <c r="AR322" s="186"/>
      <c r="AS322" s="186">
        <f t="shared" ref="AS322:AT322" si="872">SUM(AS323:AS326)</f>
        <v>0</v>
      </c>
      <c r="AT322" s="186">
        <f t="shared" si="872"/>
        <v>0</v>
      </c>
      <c r="AU322" s="187"/>
      <c r="AV322" s="300"/>
    </row>
    <row r="323" spans="1:48" ht="38.25" customHeight="1">
      <c r="A323" s="298"/>
      <c r="B323" s="299"/>
      <c r="C323" s="299"/>
      <c r="D323" s="188" t="s">
        <v>37</v>
      </c>
      <c r="E323" s="186">
        <f t="shared" si="817"/>
        <v>0</v>
      </c>
      <c r="F323" s="186">
        <f t="shared" si="818"/>
        <v>0</v>
      </c>
      <c r="G323" s="186" t="e">
        <f t="shared" si="860"/>
        <v>#DIV/0!</v>
      </c>
      <c r="H323" s="184"/>
      <c r="I323" s="184"/>
      <c r="J323" s="190"/>
      <c r="K323" s="184"/>
      <c r="L323" s="184"/>
      <c r="M323" s="190"/>
      <c r="N323" s="184"/>
      <c r="O323" s="184"/>
      <c r="P323" s="190"/>
      <c r="Q323" s="184"/>
      <c r="R323" s="184"/>
      <c r="S323" s="190"/>
      <c r="T323" s="184"/>
      <c r="U323" s="184"/>
      <c r="V323" s="190"/>
      <c r="W323" s="184"/>
      <c r="X323" s="184"/>
      <c r="Y323" s="190"/>
      <c r="Z323" s="184"/>
      <c r="AA323" s="184"/>
      <c r="AB323" s="190"/>
      <c r="AC323" s="184"/>
      <c r="AD323" s="184"/>
      <c r="AE323" s="190"/>
      <c r="AF323" s="184"/>
      <c r="AG323" s="184"/>
      <c r="AH323" s="190"/>
      <c r="AI323" s="184"/>
      <c r="AJ323" s="184"/>
      <c r="AK323" s="190"/>
      <c r="AL323" s="184"/>
      <c r="AM323" s="184"/>
      <c r="AN323" s="184"/>
      <c r="AO323" s="184"/>
      <c r="AP323" s="190"/>
      <c r="AQ323" s="190"/>
      <c r="AR323" s="190"/>
      <c r="AS323" s="184"/>
      <c r="AT323" s="184"/>
      <c r="AU323" s="190"/>
      <c r="AV323" s="300"/>
    </row>
    <row r="324" spans="1:48" ht="38.25" customHeight="1">
      <c r="A324" s="298"/>
      <c r="B324" s="299"/>
      <c r="C324" s="299"/>
      <c r="D324" s="188" t="s">
        <v>2</v>
      </c>
      <c r="E324" s="186">
        <f t="shared" si="817"/>
        <v>0</v>
      </c>
      <c r="F324" s="186">
        <f t="shared" si="818"/>
        <v>0</v>
      </c>
      <c r="G324" s="186" t="e">
        <f t="shared" si="860"/>
        <v>#DIV/0!</v>
      </c>
      <c r="H324" s="184"/>
      <c r="I324" s="184"/>
      <c r="J324" s="190"/>
      <c r="K324" s="184"/>
      <c r="L324" s="184"/>
      <c r="M324" s="190"/>
      <c r="N324" s="184"/>
      <c r="O324" s="184"/>
      <c r="P324" s="190"/>
      <c r="Q324" s="184"/>
      <c r="R324" s="184"/>
      <c r="S324" s="190"/>
      <c r="T324" s="184"/>
      <c r="U324" s="184"/>
      <c r="V324" s="190"/>
      <c r="W324" s="184"/>
      <c r="X324" s="184"/>
      <c r="Y324" s="190"/>
      <c r="Z324" s="184"/>
      <c r="AA324" s="184"/>
      <c r="AB324" s="190"/>
      <c r="AC324" s="184"/>
      <c r="AD324" s="184"/>
      <c r="AE324" s="190"/>
      <c r="AF324" s="184"/>
      <c r="AG324" s="184"/>
      <c r="AH324" s="190"/>
      <c r="AI324" s="184"/>
      <c r="AJ324" s="184"/>
      <c r="AK324" s="190"/>
      <c r="AL324" s="190"/>
      <c r="AM324" s="190"/>
      <c r="AN324" s="184"/>
      <c r="AO324" s="184"/>
      <c r="AP324" s="190"/>
      <c r="AQ324" s="190"/>
      <c r="AR324" s="190"/>
      <c r="AS324" s="184"/>
      <c r="AT324" s="184"/>
      <c r="AU324" s="190"/>
      <c r="AV324" s="300"/>
    </row>
    <row r="325" spans="1:48" ht="38.25" customHeight="1">
      <c r="A325" s="298"/>
      <c r="B325" s="299"/>
      <c r="C325" s="299"/>
      <c r="D325" s="188" t="s">
        <v>456</v>
      </c>
      <c r="E325" s="186">
        <f t="shared" si="817"/>
        <v>140</v>
      </c>
      <c r="F325" s="186">
        <f t="shared" si="818"/>
        <v>140</v>
      </c>
      <c r="G325" s="186">
        <f t="shared" si="860"/>
        <v>100</v>
      </c>
      <c r="H325" s="184"/>
      <c r="I325" s="184"/>
      <c r="J325" s="190"/>
      <c r="K325" s="184"/>
      <c r="L325" s="184"/>
      <c r="M325" s="190"/>
      <c r="N325" s="184"/>
      <c r="O325" s="184"/>
      <c r="P325" s="190"/>
      <c r="Q325" s="184"/>
      <c r="R325" s="184"/>
      <c r="S325" s="190"/>
      <c r="T325" s="184"/>
      <c r="U325" s="184"/>
      <c r="V325" s="190"/>
      <c r="W325" s="184"/>
      <c r="X325" s="184"/>
      <c r="Y325" s="190"/>
      <c r="Z325" s="184"/>
      <c r="AA325" s="184"/>
      <c r="AB325" s="190"/>
      <c r="AC325" s="184">
        <v>60</v>
      </c>
      <c r="AD325" s="184">
        <v>60</v>
      </c>
      <c r="AE325" s="190"/>
      <c r="AF325" s="184">
        <v>80</v>
      </c>
      <c r="AG325" s="184">
        <v>80</v>
      </c>
      <c r="AH325" s="190"/>
      <c r="AI325" s="184"/>
      <c r="AJ325" s="184"/>
      <c r="AK325" s="190"/>
      <c r="AL325" s="190"/>
      <c r="AM325" s="190"/>
      <c r="AN325" s="184"/>
      <c r="AO325" s="184"/>
      <c r="AP325" s="190"/>
      <c r="AQ325" s="190"/>
      <c r="AR325" s="190"/>
      <c r="AS325" s="184"/>
      <c r="AT325" s="184"/>
      <c r="AU325" s="190"/>
      <c r="AV325" s="300"/>
    </row>
    <row r="326" spans="1:48" ht="42" customHeight="1">
      <c r="A326" s="298"/>
      <c r="B326" s="299"/>
      <c r="C326" s="299"/>
      <c r="D326" s="189" t="s">
        <v>273</v>
      </c>
      <c r="E326" s="186">
        <f t="shared" si="817"/>
        <v>0</v>
      </c>
      <c r="F326" s="186">
        <f t="shared" si="818"/>
        <v>0</v>
      </c>
      <c r="G326" s="186" t="e">
        <f t="shared" si="860"/>
        <v>#DIV/0!</v>
      </c>
      <c r="H326" s="184"/>
      <c r="I326" s="184"/>
      <c r="J326" s="190"/>
      <c r="K326" s="184"/>
      <c r="L326" s="184"/>
      <c r="M326" s="190"/>
      <c r="N326" s="184"/>
      <c r="O326" s="184"/>
      <c r="P326" s="190"/>
      <c r="Q326" s="184"/>
      <c r="R326" s="184"/>
      <c r="S326" s="190"/>
      <c r="T326" s="184"/>
      <c r="U326" s="184"/>
      <c r="V326" s="190"/>
      <c r="W326" s="184"/>
      <c r="X326" s="184"/>
      <c r="Y326" s="190"/>
      <c r="Z326" s="184"/>
      <c r="AA326" s="184"/>
      <c r="AB326" s="190"/>
      <c r="AC326" s="184"/>
      <c r="AD326" s="184"/>
      <c r="AE326" s="190"/>
      <c r="AF326" s="184"/>
      <c r="AG326" s="184"/>
      <c r="AH326" s="190"/>
      <c r="AI326" s="184"/>
      <c r="AJ326" s="184"/>
      <c r="AK326" s="190"/>
      <c r="AL326" s="190"/>
      <c r="AM326" s="190"/>
      <c r="AN326" s="184"/>
      <c r="AO326" s="184"/>
      <c r="AP326" s="190"/>
      <c r="AQ326" s="190"/>
      <c r="AR326" s="190"/>
      <c r="AS326" s="184"/>
      <c r="AT326" s="184"/>
      <c r="AU326" s="190"/>
      <c r="AV326" s="300"/>
    </row>
    <row r="327" spans="1:48" s="116" customFormat="1" ht="38.25" customHeight="1">
      <c r="A327" s="298" t="s">
        <v>495</v>
      </c>
      <c r="B327" s="299" t="s">
        <v>499</v>
      </c>
      <c r="C327" s="299" t="s">
        <v>440</v>
      </c>
      <c r="D327" s="192" t="s">
        <v>41</v>
      </c>
      <c r="E327" s="186">
        <f t="shared" si="817"/>
        <v>538.13300000000004</v>
      </c>
      <c r="F327" s="186">
        <f t="shared" si="818"/>
        <v>0</v>
      </c>
      <c r="G327" s="186">
        <f t="shared" ref="G327:G331" si="873">F327/E327*100</f>
        <v>0</v>
      </c>
      <c r="H327" s="186">
        <f>SUM(H328:H331)</f>
        <v>0</v>
      </c>
      <c r="I327" s="186">
        <f t="shared" ref="I327" si="874">SUM(I328:I331)</f>
        <v>0</v>
      </c>
      <c r="J327" s="186"/>
      <c r="K327" s="186">
        <f t="shared" ref="K327:L327" si="875">SUM(K328:K331)</f>
        <v>0</v>
      </c>
      <c r="L327" s="186">
        <f t="shared" si="875"/>
        <v>0</v>
      </c>
      <c r="M327" s="186"/>
      <c r="N327" s="186">
        <f t="shared" ref="N327:O327" si="876">SUM(N328:N331)</f>
        <v>0</v>
      </c>
      <c r="O327" s="186">
        <f t="shared" si="876"/>
        <v>0</v>
      </c>
      <c r="P327" s="186"/>
      <c r="Q327" s="186">
        <f t="shared" ref="Q327:R327" si="877">SUM(Q328:Q331)</f>
        <v>0</v>
      </c>
      <c r="R327" s="186">
        <f t="shared" si="877"/>
        <v>0</v>
      </c>
      <c r="S327" s="186"/>
      <c r="T327" s="186">
        <f t="shared" ref="T327:U327" si="878">SUM(T328:T331)</f>
        <v>0</v>
      </c>
      <c r="U327" s="186">
        <f t="shared" si="878"/>
        <v>0</v>
      </c>
      <c r="V327" s="186"/>
      <c r="W327" s="186">
        <f t="shared" ref="W327:X327" si="879">SUM(W328:W331)</f>
        <v>0</v>
      </c>
      <c r="X327" s="186">
        <f t="shared" si="879"/>
        <v>0</v>
      </c>
      <c r="Y327" s="186"/>
      <c r="Z327" s="186">
        <f t="shared" ref="Z327:AA327" si="880">SUM(Z328:Z331)</f>
        <v>0</v>
      </c>
      <c r="AA327" s="186">
        <f t="shared" si="880"/>
        <v>0</v>
      </c>
      <c r="AB327" s="186"/>
      <c r="AC327" s="186">
        <f t="shared" ref="AC327:AD327" si="881">SUM(AC328:AC331)</f>
        <v>0</v>
      </c>
      <c r="AD327" s="186">
        <f t="shared" si="881"/>
        <v>0</v>
      </c>
      <c r="AE327" s="186"/>
      <c r="AF327" s="186">
        <f t="shared" ref="AF327:AH327" si="882">SUM(AF328:AF331)</f>
        <v>0</v>
      </c>
      <c r="AG327" s="186">
        <f t="shared" si="882"/>
        <v>0</v>
      </c>
      <c r="AH327" s="186">
        <f t="shared" si="882"/>
        <v>0</v>
      </c>
      <c r="AI327" s="186">
        <f t="shared" ref="AI327:AL327" si="883">SUM(AI328:AI331)</f>
        <v>0</v>
      </c>
      <c r="AJ327" s="186">
        <f t="shared" si="883"/>
        <v>0</v>
      </c>
      <c r="AK327" s="186">
        <f t="shared" si="883"/>
        <v>0</v>
      </c>
      <c r="AL327" s="186">
        <f t="shared" si="883"/>
        <v>0</v>
      </c>
      <c r="AM327" s="186"/>
      <c r="AN327" s="186">
        <f t="shared" ref="AN327:AQ327" si="884">SUM(AN328:AN331)</f>
        <v>538.13300000000004</v>
      </c>
      <c r="AO327" s="186">
        <f t="shared" si="884"/>
        <v>0</v>
      </c>
      <c r="AP327" s="186">
        <f t="shared" si="884"/>
        <v>0</v>
      </c>
      <c r="AQ327" s="186">
        <f t="shared" si="884"/>
        <v>0</v>
      </c>
      <c r="AR327" s="186"/>
      <c r="AS327" s="186">
        <f t="shared" ref="AS327:AT327" si="885">SUM(AS328:AS331)</f>
        <v>0</v>
      </c>
      <c r="AT327" s="186">
        <f t="shared" si="885"/>
        <v>0</v>
      </c>
      <c r="AU327" s="187"/>
      <c r="AV327" s="300"/>
    </row>
    <row r="328" spans="1:48" ht="38.25" customHeight="1">
      <c r="A328" s="298"/>
      <c r="B328" s="299"/>
      <c r="C328" s="299"/>
      <c r="D328" s="188" t="s">
        <v>37</v>
      </c>
      <c r="E328" s="186">
        <f t="shared" si="817"/>
        <v>0</v>
      </c>
      <c r="F328" s="186">
        <f t="shared" si="818"/>
        <v>0</v>
      </c>
      <c r="G328" s="186" t="e">
        <f t="shared" si="873"/>
        <v>#DIV/0!</v>
      </c>
      <c r="H328" s="184"/>
      <c r="I328" s="184"/>
      <c r="J328" s="190"/>
      <c r="K328" s="184"/>
      <c r="L328" s="184"/>
      <c r="M328" s="190"/>
      <c r="N328" s="184"/>
      <c r="O328" s="184"/>
      <c r="P328" s="190"/>
      <c r="Q328" s="184"/>
      <c r="R328" s="184"/>
      <c r="S328" s="190"/>
      <c r="T328" s="184"/>
      <c r="U328" s="184"/>
      <c r="V328" s="190"/>
      <c r="W328" s="184"/>
      <c r="X328" s="184"/>
      <c r="Y328" s="190"/>
      <c r="Z328" s="184"/>
      <c r="AA328" s="184"/>
      <c r="AB328" s="190"/>
      <c r="AC328" s="184"/>
      <c r="AD328" s="184"/>
      <c r="AE328" s="190"/>
      <c r="AF328" s="184"/>
      <c r="AG328" s="184"/>
      <c r="AH328" s="190"/>
      <c r="AI328" s="184"/>
      <c r="AJ328" s="184"/>
      <c r="AK328" s="190"/>
      <c r="AL328" s="184"/>
      <c r="AM328" s="184"/>
      <c r="AN328" s="184"/>
      <c r="AO328" s="184"/>
      <c r="AP328" s="190"/>
      <c r="AQ328" s="190"/>
      <c r="AR328" s="190"/>
      <c r="AS328" s="184"/>
      <c r="AT328" s="184"/>
      <c r="AU328" s="190"/>
      <c r="AV328" s="300"/>
    </row>
    <row r="329" spans="1:48" ht="38.25" customHeight="1">
      <c r="A329" s="298"/>
      <c r="B329" s="299"/>
      <c r="C329" s="299"/>
      <c r="D329" s="188" t="s">
        <v>2</v>
      </c>
      <c r="E329" s="186">
        <f t="shared" si="817"/>
        <v>0</v>
      </c>
      <c r="F329" s="186">
        <f t="shared" si="818"/>
        <v>0</v>
      </c>
      <c r="G329" s="186" t="e">
        <f t="shared" si="873"/>
        <v>#DIV/0!</v>
      </c>
      <c r="H329" s="184"/>
      <c r="I329" s="184"/>
      <c r="J329" s="190"/>
      <c r="K329" s="184"/>
      <c r="L329" s="184"/>
      <c r="M329" s="190"/>
      <c r="N329" s="184"/>
      <c r="O329" s="184"/>
      <c r="P329" s="190"/>
      <c r="Q329" s="184"/>
      <c r="R329" s="184"/>
      <c r="S329" s="190"/>
      <c r="T329" s="184"/>
      <c r="U329" s="184"/>
      <c r="V329" s="190"/>
      <c r="W329" s="184"/>
      <c r="X329" s="184"/>
      <c r="Y329" s="190"/>
      <c r="Z329" s="184"/>
      <c r="AA329" s="184"/>
      <c r="AB329" s="190"/>
      <c r="AC329" s="184"/>
      <c r="AD329" s="184"/>
      <c r="AE329" s="190"/>
      <c r="AF329" s="184"/>
      <c r="AG329" s="184"/>
      <c r="AH329" s="190"/>
      <c r="AI329" s="184"/>
      <c r="AJ329" s="184"/>
      <c r="AK329" s="190"/>
      <c r="AL329" s="190"/>
      <c r="AM329" s="190"/>
      <c r="AN329" s="184"/>
      <c r="AO329" s="184"/>
      <c r="AP329" s="190"/>
      <c r="AQ329" s="190"/>
      <c r="AR329" s="190"/>
      <c r="AS329" s="184"/>
      <c r="AT329" s="184"/>
      <c r="AU329" s="190"/>
      <c r="AV329" s="300"/>
    </row>
    <row r="330" spans="1:48" ht="38.25" customHeight="1">
      <c r="A330" s="298"/>
      <c r="B330" s="299"/>
      <c r="C330" s="299"/>
      <c r="D330" s="188" t="s">
        <v>456</v>
      </c>
      <c r="E330" s="186">
        <f t="shared" si="817"/>
        <v>538.13300000000004</v>
      </c>
      <c r="F330" s="186">
        <f t="shared" si="818"/>
        <v>0</v>
      </c>
      <c r="G330" s="186">
        <f t="shared" si="873"/>
        <v>0</v>
      </c>
      <c r="H330" s="184"/>
      <c r="I330" s="184"/>
      <c r="J330" s="190"/>
      <c r="K330" s="184"/>
      <c r="L330" s="184"/>
      <c r="M330" s="190"/>
      <c r="N330" s="184"/>
      <c r="O330" s="184"/>
      <c r="P330" s="190"/>
      <c r="Q330" s="184"/>
      <c r="R330" s="184"/>
      <c r="S330" s="190"/>
      <c r="T330" s="184"/>
      <c r="U330" s="184"/>
      <c r="V330" s="190"/>
      <c r="W330" s="184"/>
      <c r="X330" s="184"/>
      <c r="Y330" s="190"/>
      <c r="Z330" s="184"/>
      <c r="AA330" s="184"/>
      <c r="AB330" s="190"/>
      <c r="AC330" s="184"/>
      <c r="AD330" s="184"/>
      <c r="AE330" s="190"/>
      <c r="AF330" s="184"/>
      <c r="AG330" s="184"/>
      <c r="AH330" s="190"/>
      <c r="AI330" s="184"/>
      <c r="AJ330" s="184"/>
      <c r="AK330" s="190"/>
      <c r="AL330" s="190"/>
      <c r="AM330" s="190"/>
      <c r="AN330" s="184">
        <v>538.13300000000004</v>
      </c>
      <c r="AO330" s="184"/>
      <c r="AP330" s="190"/>
      <c r="AQ330" s="190"/>
      <c r="AR330" s="190"/>
      <c r="AS330" s="184"/>
      <c r="AT330" s="184"/>
      <c r="AU330" s="190"/>
      <c r="AV330" s="300"/>
    </row>
    <row r="331" spans="1:48" ht="50.25" customHeight="1">
      <c r="A331" s="298"/>
      <c r="B331" s="299"/>
      <c r="C331" s="299"/>
      <c r="D331" s="189" t="s">
        <v>273</v>
      </c>
      <c r="E331" s="186">
        <f t="shared" si="817"/>
        <v>0</v>
      </c>
      <c r="F331" s="186">
        <f t="shared" si="818"/>
        <v>0</v>
      </c>
      <c r="G331" s="186" t="e">
        <f t="shared" si="873"/>
        <v>#DIV/0!</v>
      </c>
      <c r="H331" s="184"/>
      <c r="I331" s="184"/>
      <c r="J331" s="190"/>
      <c r="K331" s="184"/>
      <c r="L331" s="184"/>
      <c r="M331" s="190"/>
      <c r="N331" s="184"/>
      <c r="O331" s="184"/>
      <c r="P331" s="190"/>
      <c r="Q331" s="184"/>
      <c r="R331" s="184"/>
      <c r="S331" s="190"/>
      <c r="T331" s="184"/>
      <c r="U331" s="184"/>
      <c r="V331" s="190"/>
      <c r="W331" s="184"/>
      <c r="X331" s="184"/>
      <c r="Y331" s="190"/>
      <c r="Z331" s="184"/>
      <c r="AA331" s="184"/>
      <c r="AB331" s="190"/>
      <c r="AC331" s="184"/>
      <c r="AD331" s="184"/>
      <c r="AE331" s="190"/>
      <c r="AF331" s="184"/>
      <c r="AG331" s="184"/>
      <c r="AH331" s="190"/>
      <c r="AI331" s="184"/>
      <c r="AJ331" s="184"/>
      <c r="AK331" s="190"/>
      <c r="AL331" s="190"/>
      <c r="AM331" s="190"/>
      <c r="AN331" s="184"/>
      <c r="AO331" s="184"/>
      <c r="AP331" s="190"/>
      <c r="AQ331" s="190"/>
      <c r="AR331" s="190"/>
      <c r="AS331" s="184"/>
      <c r="AT331" s="184"/>
      <c r="AU331" s="190"/>
      <c r="AV331" s="300"/>
    </row>
    <row r="332" spans="1:48" s="116" customFormat="1" ht="22.2" customHeight="1">
      <c r="A332" s="298" t="s">
        <v>496</v>
      </c>
      <c r="B332" s="299" t="s">
        <v>500</v>
      </c>
      <c r="C332" s="299" t="s">
        <v>440</v>
      </c>
      <c r="D332" s="192" t="s">
        <v>41</v>
      </c>
      <c r="E332" s="186">
        <f t="shared" si="817"/>
        <v>492</v>
      </c>
      <c r="F332" s="186">
        <f t="shared" si="818"/>
        <v>0</v>
      </c>
      <c r="G332" s="186">
        <f t="shared" ref="G332:G341" si="886">F332/E332*100</f>
        <v>0</v>
      </c>
      <c r="H332" s="186">
        <f>SUM(H333:H336)</f>
        <v>0</v>
      </c>
      <c r="I332" s="186">
        <f t="shared" ref="I332" si="887">SUM(I333:I336)</f>
        <v>0</v>
      </c>
      <c r="J332" s="186"/>
      <c r="K332" s="186">
        <f t="shared" ref="K332:L332" si="888">SUM(K333:K336)</f>
        <v>0</v>
      </c>
      <c r="L332" s="186">
        <f t="shared" si="888"/>
        <v>0</v>
      </c>
      <c r="M332" s="186"/>
      <c r="N332" s="186">
        <f t="shared" ref="N332:O332" si="889">SUM(N333:N336)</f>
        <v>0</v>
      </c>
      <c r="O332" s="186">
        <f t="shared" si="889"/>
        <v>0</v>
      </c>
      <c r="P332" s="186"/>
      <c r="Q332" s="186">
        <f t="shared" ref="Q332:R332" si="890">SUM(Q333:Q336)</f>
        <v>0</v>
      </c>
      <c r="R332" s="186">
        <f t="shared" si="890"/>
        <v>0</v>
      </c>
      <c r="S332" s="186"/>
      <c r="T332" s="186">
        <f t="shared" ref="T332:U332" si="891">SUM(T333:T336)</f>
        <v>0</v>
      </c>
      <c r="U332" s="186">
        <f t="shared" si="891"/>
        <v>0</v>
      </c>
      <c r="V332" s="186"/>
      <c r="W332" s="186">
        <f t="shared" ref="W332:X332" si="892">SUM(W333:W336)</f>
        <v>0</v>
      </c>
      <c r="X332" s="186">
        <f t="shared" si="892"/>
        <v>0</v>
      </c>
      <c r="Y332" s="186"/>
      <c r="Z332" s="186">
        <f t="shared" ref="Z332:AA332" si="893">SUM(Z333:Z336)</f>
        <v>0</v>
      </c>
      <c r="AA332" s="186">
        <f t="shared" si="893"/>
        <v>0</v>
      </c>
      <c r="AB332" s="186"/>
      <c r="AC332" s="186">
        <f t="shared" ref="AC332:AD332" si="894">SUM(AC333:AC336)</f>
        <v>0</v>
      </c>
      <c r="AD332" s="186">
        <f t="shared" si="894"/>
        <v>0</v>
      </c>
      <c r="AE332" s="186"/>
      <c r="AF332" s="186">
        <f t="shared" ref="AF332:AH332" si="895">SUM(AF333:AF336)</f>
        <v>0</v>
      </c>
      <c r="AG332" s="186">
        <f t="shared" si="895"/>
        <v>0</v>
      </c>
      <c r="AH332" s="186">
        <f t="shared" si="895"/>
        <v>0</v>
      </c>
      <c r="AI332" s="186">
        <f t="shared" ref="AI332:AL332" si="896">SUM(AI333:AI336)</f>
        <v>0</v>
      </c>
      <c r="AJ332" s="186">
        <f t="shared" si="896"/>
        <v>0</v>
      </c>
      <c r="AK332" s="186">
        <f t="shared" si="896"/>
        <v>0</v>
      </c>
      <c r="AL332" s="186">
        <f t="shared" si="896"/>
        <v>0</v>
      </c>
      <c r="AM332" s="186"/>
      <c r="AN332" s="186">
        <f t="shared" ref="AN332:AQ332" si="897">SUM(AN333:AN336)</f>
        <v>492</v>
      </c>
      <c r="AO332" s="186">
        <f t="shared" si="897"/>
        <v>0</v>
      </c>
      <c r="AP332" s="186">
        <f t="shared" si="897"/>
        <v>0</v>
      </c>
      <c r="AQ332" s="186">
        <f t="shared" si="897"/>
        <v>0</v>
      </c>
      <c r="AR332" s="186"/>
      <c r="AS332" s="186">
        <f t="shared" ref="AS332:AT332" si="898">SUM(AS333:AS336)</f>
        <v>0</v>
      </c>
      <c r="AT332" s="186">
        <f t="shared" si="898"/>
        <v>0</v>
      </c>
      <c r="AU332" s="187"/>
      <c r="AV332" s="300"/>
    </row>
    <row r="333" spans="1:48">
      <c r="A333" s="298"/>
      <c r="B333" s="299"/>
      <c r="C333" s="299"/>
      <c r="D333" s="188" t="s">
        <v>37</v>
      </c>
      <c r="E333" s="186">
        <f t="shared" si="817"/>
        <v>0</v>
      </c>
      <c r="F333" s="186">
        <f t="shared" si="818"/>
        <v>0</v>
      </c>
      <c r="G333" s="186" t="e">
        <f t="shared" si="886"/>
        <v>#DIV/0!</v>
      </c>
      <c r="H333" s="184"/>
      <c r="I333" s="184"/>
      <c r="J333" s="190"/>
      <c r="K333" s="184"/>
      <c r="L333" s="184"/>
      <c r="M333" s="190"/>
      <c r="N333" s="184"/>
      <c r="O333" s="184"/>
      <c r="P333" s="190"/>
      <c r="Q333" s="184"/>
      <c r="R333" s="184"/>
      <c r="S333" s="190"/>
      <c r="T333" s="184"/>
      <c r="U333" s="184"/>
      <c r="V333" s="190"/>
      <c r="W333" s="184"/>
      <c r="X333" s="184"/>
      <c r="Y333" s="190"/>
      <c r="Z333" s="184"/>
      <c r="AA333" s="184"/>
      <c r="AB333" s="190"/>
      <c r="AC333" s="184"/>
      <c r="AD333" s="184"/>
      <c r="AE333" s="190"/>
      <c r="AF333" s="184"/>
      <c r="AG333" s="184"/>
      <c r="AH333" s="190"/>
      <c r="AI333" s="184"/>
      <c r="AJ333" s="184"/>
      <c r="AK333" s="190"/>
      <c r="AL333" s="184"/>
      <c r="AM333" s="184"/>
      <c r="AN333" s="184"/>
      <c r="AO333" s="184"/>
      <c r="AP333" s="190"/>
      <c r="AQ333" s="190"/>
      <c r="AR333" s="190"/>
      <c r="AS333" s="184"/>
      <c r="AT333" s="184"/>
      <c r="AU333" s="190"/>
      <c r="AV333" s="300"/>
    </row>
    <row r="334" spans="1:48" ht="31.2" customHeight="1">
      <c r="A334" s="298"/>
      <c r="B334" s="299"/>
      <c r="C334" s="299"/>
      <c r="D334" s="188" t="s">
        <v>2</v>
      </c>
      <c r="E334" s="186">
        <f t="shared" si="817"/>
        <v>492</v>
      </c>
      <c r="F334" s="186">
        <f t="shared" si="818"/>
        <v>0</v>
      </c>
      <c r="G334" s="186">
        <f t="shared" si="886"/>
        <v>0</v>
      </c>
      <c r="H334" s="184"/>
      <c r="I334" s="184"/>
      <c r="J334" s="190"/>
      <c r="K334" s="184"/>
      <c r="L334" s="184"/>
      <c r="M334" s="190"/>
      <c r="N334" s="184"/>
      <c r="O334" s="184"/>
      <c r="P334" s="190"/>
      <c r="Q334" s="184"/>
      <c r="R334" s="184"/>
      <c r="S334" s="190"/>
      <c r="T334" s="184"/>
      <c r="U334" s="184"/>
      <c r="V334" s="190"/>
      <c r="W334" s="184"/>
      <c r="X334" s="184"/>
      <c r="Y334" s="190"/>
      <c r="Z334" s="184"/>
      <c r="AA334" s="184"/>
      <c r="AB334" s="190"/>
      <c r="AC334" s="184"/>
      <c r="AD334" s="184"/>
      <c r="AE334" s="190"/>
      <c r="AF334" s="184"/>
      <c r="AG334" s="184"/>
      <c r="AH334" s="190"/>
      <c r="AI334" s="184"/>
      <c r="AJ334" s="184"/>
      <c r="AK334" s="190"/>
      <c r="AL334" s="190"/>
      <c r="AM334" s="190"/>
      <c r="AN334" s="184">
        <v>492</v>
      </c>
      <c r="AO334" s="184"/>
      <c r="AP334" s="190"/>
      <c r="AQ334" s="190"/>
      <c r="AR334" s="190"/>
      <c r="AS334" s="184"/>
      <c r="AT334" s="184"/>
      <c r="AU334" s="190"/>
      <c r="AV334" s="300"/>
    </row>
    <row r="335" spans="1:48" ht="21.75" customHeight="1">
      <c r="A335" s="298"/>
      <c r="B335" s="299"/>
      <c r="C335" s="299"/>
      <c r="D335" s="188" t="s">
        <v>43</v>
      </c>
      <c r="E335" s="186">
        <f t="shared" si="817"/>
        <v>0</v>
      </c>
      <c r="F335" s="186">
        <f t="shared" si="818"/>
        <v>0</v>
      </c>
      <c r="G335" s="186" t="e">
        <f t="shared" si="886"/>
        <v>#DIV/0!</v>
      </c>
      <c r="H335" s="184"/>
      <c r="I335" s="184"/>
      <c r="J335" s="190"/>
      <c r="K335" s="184"/>
      <c r="L335" s="184"/>
      <c r="M335" s="190"/>
      <c r="N335" s="184"/>
      <c r="O335" s="184"/>
      <c r="P335" s="190"/>
      <c r="Q335" s="184"/>
      <c r="R335" s="184"/>
      <c r="S335" s="190"/>
      <c r="T335" s="184"/>
      <c r="U335" s="184"/>
      <c r="V335" s="190"/>
      <c r="W335" s="184"/>
      <c r="X335" s="184"/>
      <c r="Y335" s="190"/>
      <c r="Z335" s="184"/>
      <c r="AA335" s="184"/>
      <c r="AB335" s="190"/>
      <c r="AC335" s="184"/>
      <c r="AD335" s="184"/>
      <c r="AE335" s="190"/>
      <c r="AF335" s="184"/>
      <c r="AG335" s="184"/>
      <c r="AH335" s="190"/>
      <c r="AI335" s="184"/>
      <c r="AJ335" s="184"/>
      <c r="AK335" s="190"/>
      <c r="AL335" s="190"/>
      <c r="AM335" s="190"/>
      <c r="AN335" s="184"/>
      <c r="AO335" s="184"/>
      <c r="AP335" s="190"/>
      <c r="AQ335" s="190"/>
      <c r="AR335" s="190"/>
      <c r="AS335" s="184"/>
      <c r="AT335" s="184"/>
      <c r="AU335" s="190"/>
      <c r="AV335" s="300"/>
    </row>
    <row r="336" spans="1:48" ht="30" customHeight="1">
      <c r="A336" s="298"/>
      <c r="B336" s="299"/>
      <c r="C336" s="299"/>
      <c r="D336" s="189" t="s">
        <v>273</v>
      </c>
      <c r="E336" s="186">
        <f t="shared" si="817"/>
        <v>0</v>
      </c>
      <c r="F336" s="186">
        <f t="shared" si="818"/>
        <v>0</v>
      </c>
      <c r="G336" s="186" t="e">
        <f t="shared" si="886"/>
        <v>#DIV/0!</v>
      </c>
      <c r="H336" s="184"/>
      <c r="I336" s="184"/>
      <c r="J336" s="190"/>
      <c r="K336" s="184"/>
      <c r="L336" s="184"/>
      <c r="M336" s="190"/>
      <c r="N336" s="184"/>
      <c r="O336" s="184"/>
      <c r="P336" s="190"/>
      <c r="Q336" s="184"/>
      <c r="R336" s="184"/>
      <c r="S336" s="190"/>
      <c r="T336" s="184"/>
      <c r="U336" s="184"/>
      <c r="V336" s="190"/>
      <c r="W336" s="184"/>
      <c r="X336" s="184"/>
      <c r="Y336" s="190"/>
      <c r="Z336" s="184"/>
      <c r="AA336" s="184"/>
      <c r="AB336" s="190"/>
      <c r="AC336" s="184"/>
      <c r="AD336" s="184"/>
      <c r="AE336" s="190"/>
      <c r="AF336" s="184"/>
      <c r="AG336" s="184"/>
      <c r="AH336" s="190"/>
      <c r="AI336" s="184"/>
      <c r="AJ336" s="184"/>
      <c r="AK336" s="190"/>
      <c r="AL336" s="190"/>
      <c r="AM336" s="190"/>
      <c r="AN336" s="184"/>
      <c r="AO336" s="184"/>
      <c r="AP336" s="190"/>
      <c r="AQ336" s="190"/>
      <c r="AR336" s="190"/>
      <c r="AS336" s="184"/>
      <c r="AT336" s="184"/>
      <c r="AU336" s="190"/>
      <c r="AV336" s="300"/>
    </row>
    <row r="337" spans="1:48" s="116" customFormat="1" ht="22.2" customHeight="1">
      <c r="A337" s="298" t="s">
        <v>497</v>
      </c>
      <c r="B337" s="299" t="s">
        <v>545</v>
      </c>
      <c r="C337" s="299" t="s">
        <v>440</v>
      </c>
      <c r="D337" s="192" t="s">
        <v>41</v>
      </c>
      <c r="E337" s="186">
        <f t="shared" si="817"/>
        <v>1.1180000000000001</v>
      </c>
      <c r="F337" s="186">
        <f t="shared" si="818"/>
        <v>0</v>
      </c>
      <c r="G337" s="186">
        <f t="shared" si="886"/>
        <v>0</v>
      </c>
      <c r="H337" s="186">
        <f>SUM(H338:H341)</f>
        <v>0</v>
      </c>
      <c r="I337" s="186">
        <f t="shared" ref="I337" si="899">SUM(I338:I341)</f>
        <v>0</v>
      </c>
      <c r="J337" s="186"/>
      <c r="K337" s="186">
        <f t="shared" ref="K337:L337" si="900">SUM(K338:K341)</f>
        <v>0</v>
      </c>
      <c r="L337" s="186">
        <f t="shared" si="900"/>
        <v>0</v>
      </c>
      <c r="M337" s="186"/>
      <c r="N337" s="186">
        <f t="shared" ref="N337:O337" si="901">SUM(N338:N341)</f>
        <v>0</v>
      </c>
      <c r="O337" s="186">
        <f t="shared" si="901"/>
        <v>0</v>
      </c>
      <c r="P337" s="186"/>
      <c r="Q337" s="186">
        <f t="shared" ref="Q337:R337" si="902">SUM(Q338:Q341)</f>
        <v>0</v>
      </c>
      <c r="R337" s="186">
        <f t="shared" si="902"/>
        <v>0</v>
      </c>
      <c r="S337" s="186"/>
      <c r="T337" s="186">
        <f t="shared" ref="T337:U337" si="903">SUM(T338:T341)</f>
        <v>0</v>
      </c>
      <c r="U337" s="186">
        <f t="shared" si="903"/>
        <v>0</v>
      </c>
      <c r="V337" s="186"/>
      <c r="W337" s="186">
        <f t="shared" ref="W337:X337" si="904">SUM(W338:W341)</f>
        <v>0</v>
      </c>
      <c r="X337" s="186">
        <f t="shared" si="904"/>
        <v>0</v>
      </c>
      <c r="Y337" s="186"/>
      <c r="Z337" s="186">
        <f t="shared" ref="Z337:AA337" si="905">SUM(Z338:Z341)</f>
        <v>0</v>
      </c>
      <c r="AA337" s="186">
        <f t="shared" si="905"/>
        <v>0</v>
      </c>
      <c r="AB337" s="186"/>
      <c r="AC337" s="186">
        <f t="shared" ref="AC337:AD337" si="906">SUM(AC338:AC341)</f>
        <v>0</v>
      </c>
      <c r="AD337" s="186">
        <f t="shared" si="906"/>
        <v>0</v>
      </c>
      <c r="AE337" s="186"/>
      <c r="AF337" s="186">
        <f t="shared" ref="AF337:AH337" si="907">SUM(AF338:AF341)</f>
        <v>0</v>
      </c>
      <c r="AG337" s="186">
        <f t="shared" si="907"/>
        <v>0</v>
      </c>
      <c r="AH337" s="186">
        <f t="shared" si="907"/>
        <v>0</v>
      </c>
      <c r="AI337" s="186">
        <f t="shared" ref="AI337:AL337" si="908">SUM(AI338:AI341)</f>
        <v>1.1180000000000001</v>
      </c>
      <c r="AJ337" s="186">
        <f t="shared" si="908"/>
        <v>0</v>
      </c>
      <c r="AK337" s="186">
        <f t="shared" si="908"/>
        <v>0</v>
      </c>
      <c r="AL337" s="186">
        <f t="shared" si="908"/>
        <v>0</v>
      </c>
      <c r="AM337" s="186"/>
      <c r="AN337" s="186">
        <f t="shared" ref="AN337:AQ337" si="909">SUM(AN338:AN341)</f>
        <v>0</v>
      </c>
      <c r="AO337" s="186">
        <f t="shared" si="909"/>
        <v>0</v>
      </c>
      <c r="AP337" s="186">
        <f t="shared" si="909"/>
        <v>0</v>
      </c>
      <c r="AQ337" s="186">
        <f t="shared" si="909"/>
        <v>0</v>
      </c>
      <c r="AR337" s="186"/>
      <c r="AS337" s="186">
        <f t="shared" ref="AS337:AT337" si="910">SUM(AS338:AS341)</f>
        <v>0</v>
      </c>
      <c r="AT337" s="186">
        <f t="shared" si="910"/>
        <v>0</v>
      </c>
      <c r="AU337" s="187"/>
      <c r="AV337" s="300"/>
    </row>
    <row r="338" spans="1:48">
      <c r="A338" s="298"/>
      <c r="B338" s="299"/>
      <c r="C338" s="299"/>
      <c r="D338" s="188" t="s">
        <v>37</v>
      </c>
      <c r="E338" s="186">
        <f t="shared" si="817"/>
        <v>0</v>
      </c>
      <c r="F338" s="186">
        <f t="shared" si="818"/>
        <v>0</v>
      </c>
      <c r="G338" s="186" t="e">
        <f t="shared" si="886"/>
        <v>#DIV/0!</v>
      </c>
      <c r="H338" s="184"/>
      <c r="I338" s="184"/>
      <c r="J338" s="190"/>
      <c r="K338" s="184"/>
      <c r="L338" s="184"/>
      <c r="M338" s="190"/>
      <c r="N338" s="184"/>
      <c r="O338" s="184"/>
      <c r="P338" s="190"/>
      <c r="Q338" s="184"/>
      <c r="R338" s="184"/>
      <c r="S338" s="190"/>
      <c r="T338" s="184"/>
      <c r="U338" s="184"/>
      <c r="V338" s="190"/>
      <c r="W338" s="184"/>
      <c r="X338" s="184"/>
      <c r="Y338" s="190"/>
      <c r="Z338" s="184"/>
      <c r="AA338" s="184"/>
      <c r="AB338" s="190"/>
      <c r="AC338" s="184"/>
      <c r="AD338" s="184"/>
      <c r="AE338" s="190"/>
      <c r="AF338" s="184"/>
      <c r="AG338" s="184"/>
      <c r="AH338" s="190"/>
      <c r="AI338" s="184"/>
      <c r="AJ338" s="184"/>
      <c r="AK338" s="190"/>
      <c r="AL338" s="184"/>
      <c r="AM338" s="184"/>
      <c r="AN338" s="184"/>
      <c r="AO338" s="184"/>
      <c r="AP338" s="190"/>
      <c r="AQ338" s="190"/>
      <c r="AR338" s="190"/>
      <c r="AS338" s="184"/>
      <c r="AT338" s="184"/>
      <c r="AU338" s="190"/>
      <c r="AV338" s="300"/>
    </row>
    <row r="339" spans="1:48" ht="31.2" customHeight="1">
      <c r="A339" s="298"/>
      <c r="B339" s="299"/>
      <c r="C339" s="299"/>
      <c r="D339" s="188" t="s">
        <v>2</v>
      </c>
      <c r="E339" s="186">
        <f t="shared" si="817"/>
        <v>0</v>
      </c>
      <c r="F339" s="186">
        <f t="shared" si="818"/>
        <v>0</v>
      </c>
      <c r="G339" s="186" t="e">
        <f t="shared" si="886"/>
        <v>#DIV/0!</v>
      </c>
      <c r="H339" s="184"/>
      <c r="I339" s="184"/>
      <c r="J339" s="190"/>
      <c r="K339" s="184"/>
      <c r="L339" s="184"/>
      <c r="M339" s="190"/>
      <c r="N339" s="184"/>
      <c r="O339" s="184"/>
      <c r="P339" s="190"/>
      <c r="Q339" s="184"/>
      <c r="R339" s="184"/>
      <c r="S339" s="190"/>
      <c r="T339" s="184"/>
      <c r="U339" s="184"/>
      <c r="V339" s="190"/>
      <c r="W339" s="184"/>
      <c r="X339" s="184"/>
      <c r="Y339" s="190"/>
      <c r="Z339" s="184"/>
      <c r="AA339" s="184"/>
      <c r="AB339" s="190"/>
      <c r="AC339" s="184"/>
      <c r="AD339" s="184"/>
      <c r="AE339" s="190"/>
      <c r="AF339" s="184"/>
      <c r="AG339" s="184"/>
      <c r="AH339" s="190"/>
      <c r="AI339" s="184"/>
      <c r="AJ339" s="184"/>
      <c r="AK339" s="190"/>
      <c r="AL339" s="190"/>
      <c r="AM339" s="190"/>
      <c r="AN339" s="184"/>
      <c r="AO339" s="184"/>
      <c r="AP339" s="190"/>
      <c r="AQ339" s="190"/>
      <c r="AR339" s="190"/>
      <c r="AS339" s="184"/>
      <c r="AT339" s="184"/>
      <c r="AU339" s="190"/>
      <c r="AV339" s="300"/>
    </row>
    <row r="340" spans="1:48" ht="21.75" customHeight="1">
      <c r="A340" s="298"/>
      <c r="B340" s="299"/>
      <c r="C340" s="299"/>
      <c r="D340" s="188" t="s">
        <v>43</v>
      </c>
      <c r="E340" s="186">
        <f t="shared" si="817"/>
        <v>1.1180000000000001</v>
      </c>
      <c r="F340" s="186">
        <f t="shared" si="818"/>
        <v>0</v>
      </c>
      <c r="G340" s="186">
        <f t="shared" si="886"/>
        <v>0</v>
      </c>
      <c r="H340" s="184"/>
      <c r="I340" s="184"/>
      <c r="J340" s="190"/>
      <c r="K340" s="184"/>
      <c r="L340" s="184"/>
      <c r="M340" s="190"/>
      <c r="N340" s="184"/>
      <c r="O340" s="184"/>
      <c r="P340" s="190"/>
      <c r="Q340" s="184"/>
      <c r="R340" s="184"/>
      <c r="S340" s="190"/>
      <c r="T340" s="184"/>
      <c r="U340" s="184"/>
      <c r="V340" s="190"/>
      <c r="W340" s="184"/>
      <c r="X340" s="184"/>
      <c r="Y340" s="190"/>
      <c r="Z340" s="184"/>
      <c r="AA340" s="184"/>
      <c r="AB340" s="190"/>
      <c r="AC340" s="184"/>
      <c r="AD340" s="184"/>
      <c r="AE340" s="190"/>
      <c r="AF340" s="184"/>
      <c r="AG340" s="184"/>
      <c r="AH340" s="190"/>
      <c r="AI340" s="184">
        <v>1.1180000000000001</v>
      </c>
      <c r="AJ340" s="184"/>
      <c r="AK340" s="190"/>
      <c r="AL340" s="190"/>
      <c r="AM340" s="190"/>
      <c r="AN340" s="184"/>
      <c r="AO340" s="184"/>
      <c r="AP340" s="190"/>
      <c r="AQ340" s="190"/>
      <c r="AR340" s="190"/>
      <c r="AS340" s="184"/>
      <c r="AT340" s="184"/>
      <c r="AU340" s="190"/>
      <c r="AV340" s="300"/>
    </row>
    <row r="341" spans="1:48" ht="30" customHeight="1">
      <c r="A341" s="298"/>
      <c r="B341" s="299"/>
      <c r="C341" s="299"/>
      <c r="D341" s="189" t="s">
        <v>273</v>
      </c>
      <c r="E341" s="186">
        <f t="shared" si="817"/>
        <v>0</v>
      </c>
      <c r="F341" s="186">
        <f t="shared" si="818"/>
        <v>0</v>
      </c>
      <c r="G341" s="186" t="e">
        <f t="shared" si="886"/>
        <v>#DIV/0!</v>
      </c>
      <c r="H341" s="184"/>
      <c r="I341" s="184"/>
      <c r="J341" s="190"/>
      <c r="K341" s="184"/>
      <c r="L341" s="184"/>
      <c r="M341" s="190"/>
      <c r="N341" s="184"/>
      <c r="O341" s="184"/>
      <c r="P341" s="190"/>
      <c r="Q341" s="184"/>
      <c r="R341" s="184"/>
      <c r="S341" s="190"/>
      <c r="T341" s="184"/>
      <c r="U341" s="184"/>
      <c r="V341" s="190"/>
      <c r="W341" s="184"/>
      <c r="X341" s="184"/>
      <c r="Y341" s="190"/>
      <c r="Z341" s="184"/>
      <c r="AA341" s="184"/>
      <c r="AB341" s="190"/>
      <c r="AC341" s="184"/>
      <c r="AD341" s="184"/>
      <c r="AE341" s="190"/>
      <c r="AF341" s="184"/>
      <c r="AG341" s="184"/>
      <c r="AH341" s="190"/>
      <c r="AI341" s="184"/>
      <c r="AJ341" s="184"/>
      <c r="AK341" s="190"/>
      <c r="AL341" s="190"/>
      <c r="AM341" s="190"/>
      <c r="AN341" s="184"/>
      <c r="AO341" s="184"/>
      <c r="AP341" s="190"/>
      <c r="AQ341" s="190"/>
      <c r="AR341" s="190"/>
      <c r="AS341" s="184"/>
      <c r="AT341" s="184"/>
      <c r="AU341" s="190"/>
      <c r="AV341" s="300"/>
    </row>
    <row r="342" spans="1:48" s="116" customFormat="1" ht="22.2" customHeight="1">
      <c r="A342" s="298" t="s">
        <v>498</v>
      </c>
      <c r="B342" s="299" t="s">
        <v>546</v>
      </c>
      <c r="C342" s="299" t="s">
        <v>440</v>
      </c>
      <c r="D342" s="192" t="s">
        <v>41</v>
      </c>
      <c r="E342" s="186">
        <f t="shared" si="817"/>
        <v>1374</v>
      </c>
      <c r="F342" s="186">
        <f t="shared" si="818"/>
        <v>0</v>
      </c>
      <c r="G342" s="186">
        <f t="shared" ref="G342:G346" si="911">F342/E342*100</f>
        <v>0</v>
      </c>
      <c r="H342" s="186">
        <f>SUM(H343:H346)</f>
        <v>0</v>
      </c>
      <c r="I342" s="186">
        <f t="shared" ref="I342" si="912">SUM(I343:I346)</f>
        <v>0</v>
      </c>
      <c r="J342" s="186"/>
      <c r="K342" s="186">
        <f t="shared" ref="K342:L342" si="913">SUM(K343:K346)</f>
        <v>0</v>
      </c>
      <c r="L342" s="186">
        <f t="shared" si="913"/>
        <v>0</v>
      </c>
      <c r="M342" s="186"/>
      <c r="N342" s="186">
        <f t="shared" ref="N342:O342" si="914">SUM(N343:N346)</f>
        <v>0</v>
      </c>
      <c r="O342" s="186">
        <f t="shared" si="914"/>
        <v>0</v>
      </c>
      <c r="P342" s="186"/>
      <c r="Q342" s="186">
        <f t="shared" ref="Q342:R342" si="915">SUM(Q343:Q346)</f>
        <v>0</v>
      </c>
      <c r="R342" s="186">
        <f t="shared" si="915"/>
        <v>0</v>
      </c>
      <c r="S342" s="186"/>
      <c r="T342" s="186">
        <f t="shared" ref="T342:U342" si="916">SUM(T343:T346)</f>
        <v>0</v>
      </c>
      <c r="U342" s="186">
        <f t="shared" si="916"/>
        <v>0</v>
      </c>
      <c r="V342" s="186"/>
      <c r="W342" s="186">
        <f t="shared" ref="W342:X342" si="917">SUM(W343:W346)</f>
        <v>0</v>
      </c>
      <c r="X342" s="186">
        <f t="shared" si="917"/>
        <v>0</v>
      </c>
      <c r="Y342" s="186"/>
      <c r="Z342" s="186">
        <f t="shared" ref="Z342:AA342" si="918">SUM(Z343:Z346)</f>
        <v>0</v>
      </c>
      <c r="AA342" s="186">
        <f t="shared" si="918"/>
        <v>0</v>
      </c>
      <c r="AB342" s="186"/>
      <c r="AC342" s="186">
        <f t="shared" ref="AC342:AD342" si="919">SUM(AC343:AC346)</f>
        <v>0</v>
      </c>
      <c r="AD342" s="186">
        <f t="shared" si="919"/>
        <v>0</v>
      </c>
      <c r="AE342" s="186"/>
      <c r="AF342" s="186">
        <f t="shared" ref="AF342:AH342" si="920">SUM(AF343:AF346)</f>
        <v>0</v>
      </c>
      <c r="AG342" s="186">
        <f t="shared" si="920"/>
        <v>0</v>
      </c>
      <c r="AH342" s="186">
        <f t="shared" si="920"/>
        <v>0</v>
      </c>
      <c r="AI342" s="186">
        <f t="shared" ref="AI342:AL342" si="921">SUM(AI343:AI346)</f>
        <v>0</v>
      </c>
      <c r="AJ342" s="186">
        <f t="shared" si="921"/>
        <v>0</v>
      </c>
      <c r="AK342" s="186">
        <f t="shared" si="921"/>
        <v>0</v>
      </c>
      <c r="AL342" s="186">
        <f t="shared" si="921"/>
        <v>0</v>
      </c>
      <c r="AM342" s="186"/>
      <c r="AN342" s="186">
        <f t="shared" ref="AN342:AQ342" si="922">SUM(AN343:AN346)</f>
        <v>1374</v>
      </c>
      <c r="AO342" s="186">
        <f t="shared" si="922"/>
        <v>0</v>
      </c>
      <c r="AP342" s="186">
        <f t="shared" si="922"/>
        <v>0</v>
      </c>
      <c r="AQ342" s="186">
        <f t="shared" si="922"/>
        <v>0</v>
      </c>
      <c r="AR342" s="186"/>
      <c r="AS342" s="186">
        <f t="shared" ref="AS342:AT342" si="923">SUM(AS343:AS346)</f>
        <v>0</v>
      </c>
      <c r="AT342" s="186">
        <f t="shared" si="923"/>
        <v>0</v>
      </c>
      <c r="AU342" s="187"/>
      <c r="AV342" s="300"/>
    </row>
    <row r="343" spans="1:48">
      <c r="A343" s="298"/>
      <c r="B343" s="299"/>
      <c r="C343" s="299"/>
      <c r="D343" s="188" t="s">
        <v>37</v>
      </c>
      <c r="E343" s="186">
        <f t="shared" si="817"/>
        <v>0</v>
      </c>
      <c r="F343" s="186">
        <f t="shared" si="818"/>
        <v>0</v>
      </c>
      <c r="G343" s="186" t="e">
        <f t="shared" si="911"/>
        <v>#DIV/0!</v>
      </c>
      <c r="H343" s="184"/>
      <c r="I343" s="184"/>
      <c r="J343" s="190"/>
      <c r="K343" s="184"/>
      <c r="L343" s="184"/>
      <c r="M343" s="190"/>
      <c r="N343" s="184"/>
      <c r="O343" s="184"/>
      <c r="P343" s="190"/>
      <c r="Q343" s="184"/>
      <c r="R343" s="184"/>
      <c r="S343" s="190"/>
      <c r="T343" s="184"/>
      <c r="U343" s="184"/>
      <c r="V343" s="190"/>
      <c r="W343" s="184"/>
      <c r="X343" s="184"/>
      <c r="Y343" s="190"/>
      <c r="Z343" s="184"/>
      <c r="AA343" s="184"/>
      <c r="AB343" s="190"/>
      <c r="AC343" s="184"/>
      <c r="AD343" s="184"/>
      <c r="AE343" s="190"/>
      <c r="AF343" s="184"/>
      <c r="AG343" s="184"/>
      <c r="AH343" s="190"/>
      <c r="AI343" s="184"/>
      <c r="AJ343" s="184"/>
      <c r="AK343" s="190"/>
      <c r="AL343" s="184"/>
      <c r="AM343" s="184"/>
      <c r="AN343" s="184"/>
      <c r="AO343" s="184"/>
      <c r="AP343" s="190"/>
      <c r="AQ343" s="190"/>
      <c r="AR343" s="190"/>
      <c r="AS343" s="184"/>
      <c r="AT343" s="184"/>
      <c r="AU343" s="190"/>
      <c r="AV343" s="300"/>
    </row>
    <row r="344" spans="1:48" ht="31.2" customHeight="1">
      <c r="A344" s="298"/>
      <c r="B344" s="299"/>
      <c r="C344" s="299"/>
      <c r="D344" s="188" t="s">
        <v>2</v>
      </c>
      <c r="E344" s="186">
        <f t="shared" si="817"/>
        <v>1374</v>
      </c>
      <c r="F344" s="186">
        <f t="shared" si="818"/>
        <v>0</v>
      </c>
      <c r="G344" s="186">
        <f t="shared" si="911"/>
        <v>0</v>
      </c>
      <c r="H344" s="184"/>
      <c r="I344" s="184"/>
      <c r="J344" s="190"/>
      <c r="K344" s="184"/>
      <c r="L344" s="184"/>
      <c r="M344" s="190"/>
      <c r="N344" s="184"/>
      <c r="O344" s="184"/>
      <c r="P344" s="190"/>
      <c r="Q344" s="184"/>
      <c r="R344" s="184"/>
      <c r="S344" s="190"/>
      <c r="T344" s="184"/>
      <c r="U344" s="184"/>
      <c r="V344" s="190"/>
      <c r="W344" s="184"/>
      <c r="X344" s="184"/>
      <c r="Y344" s="190"/>
      <c r="Z344" s="184"/>
      <c r="AA344" s="184"/>
      <c r="AB344" s="190"/>
      <c r="AC344" s="184"/>
      <c r="AD344" s="184"/>
      <c r="AE344" s="190"/>
      <c r="AF344" s="184"/>
      <c r="AG344" s="184"/>
      <c r="AH344" s="190"/>
      <c r="AI344" s="184"/>
      <c r="AJ344" s="184"/>
      <c r="AK344" s="190"/>
      <c r="AL344" s="190"/>
      <c r="AM344" s="190"/>
      <c r="AN344" s="184">
        <v>1374</v>
      </c>
      <c r="AO344" s="184"/>
      <c r="AP344" s="190"/>
      <c r="AQ344" s="190"/>
      <c r="AR344" s="190"/>
      <c r="AS344" s="184"/>
      <c r="AT344" s="184"/>
      <c r="AU344" s="190"/>
      <c r="AV344" s="300"/>
    </row>
    <row r="345" spans="1:48" ht="21.75" customHeight="1">
      <c r="A345" s="298"/>
      <c r="B345" s="299"/>
      <c r="C345" s="299"/>
      <c r="D345" s="188" t="s">
        <v>43</v>
      </c>
      <c r="E345" s="186">
        <f t="shared" si="817"/>
        <v>0</v>
      </c>
      <c r="F345" s="186">
        <f t="shared" si="818"/>
        <v>0</v>
      </c>
      <c r="G345" s="186" t="e">
        <f t="shared" si="911"/>
        <v>#DIV/0!</v>
      </c>
      <c r="H345" s="184"/>
      <c r="I345" s="184"/>
      <c r="J345" s="190"/>
      <c r="K345" s="184"/>
      <c r="L345" s="184"/>
      <c r="M345" s="190"/>
      <c r="N345" s="184"/>
      <c r="O345" s="184"/>
      <c r="P345" s="190"/>
      <c r="Q345" s="184"/>
      <c r="R345" s="184"/>
      <c r="S345" s="190"/>
      <c r="T345" s="184"/>
      <c r="U345" s="184"/>
      <c r="V345" s="190"/>
      <c r="W345" s="184"/>
      <c r="X345" s="184"/>
      <c r="Y345" s="190"/>
      <c r="Z345" s="184"/>
      <c r="AA345" s="184"/>
      <c r="AB345" s="190"/>
      <c r="AC345" s="184"/>
      <c r="AD345" s="184"/>
      <c r="AE345" s="190"/>
      <c r="AF345" s="184"/>
      <c r="AG345" s="184"/>
      <c r="AH345" s="190"/>
      <c r="AI345" s="184"/>
      <c r="AJ345" s="184"/>
      <c r="AK345" s="190"/>
      <c r="AL345" s="190"/>
      <c r="AM345" s="190"/>
      <c r="AN345" s="184"/>
      <c r="AO345" s="184"/>
      <c r="AP345" s="190"/>
      <c r="AQ345" s="190"/>
      <c r="AR345" s="190"/>
      <c r="AS345" s="184"/>
      <c r="AT345" s="184"/>
      <c r="AU345" s="190"/>
      <c r="AV345" s="300"/>
    </row>
    <row r="346" spans="1:48" ht="30" customHeight="1">
      <c r="A346" s="298"/>
      <c r="B346" s="299"/>
      <c r="C346" s="299"/>
      <c r="D346" s="189" t="s">
        <v>273</v>
      </c>
      <c r="E346" s="186">
        <f t="shared" si="817"/>
        <v>0</v>
      </c>
      <c r="F346" s="186">
        <f t="shared" si="818"/>
        <v>0</v>
      </c>
      <c r="G346" s="186" t="e">
        <f t="shared" si="911"/>
        <v>#DIV/0!</v>
      </c>
      <c r="H346" s="184"/>
      <c r="I346" s="184"/>
      <c r="J346" s="190"/>
      <c r="K346" s="184"/>
      <c r="L346" s="184"/>
      <c r="M346" s="190"/>
      <c r="N346" s="184"/>
      <c r="O346" s="184"/>
      <c r="P346" s="190"/>
      <c r="Q346" s="184"/>
      <c r="R346" s="184"/>
      <c r="S346" s="190"/>
      <c r="T346" s="184"/>
      <c r="U346" s="184"/>
      <c r="V346" s="190"/>
      <c r="W346" s="184"/>
      <c r="X346" s="184"/>
      <c r="Y346" s="190"/>
      <c r="Z346" s="184"/>
      <c r="AA346" s="184"/>
      <c r="AB346" s="190"/>
      <c r="AC346" s="184"/>
      <c r="AD346" s="184"/>
      <c r="AE346" s="190"/>
      <c r="AF346" s="184"/>
      <c r="AG346" s="184"/>
      <c r="AH346" s="190"/>
      <c r="AI346" s="184"/>
      <c r="AJ346" s="184"/>
      <c r="AK346" s="190"/>
      <c r="AL346" s="190"/>
      <c r="AM346" s="190"/>
      <c r="AN346" s="184"/>
      <c r="AO346" s="184"/>
      <c r="AP346" s="190"/>
      <c r="AQ346" s="190"/>
      <c r="AR346" s="190"/>
      <c r="AS346" s="184"/>
      <c r="AT346" s="184"/>
      <c r="AU346" s="190"/>
      <c r="AV346" s="300"/>
    </row>
    <row r="347" spans="1:48" ht="30" customHeight="1">
      <c r="A347" s="306" t="s">
        <v>436</v>
      </c>
      <c r="B347" s="306"/>
      <c r="C347" s="306"/>
      <c r="D347" s="192" t="s">
        <v>41</v>
      </c>
      <c r="E347" s="186">
        <f t="shared" si="817"/>
        <v>8180.6206499999989</v>
      </c>
      <c r="F347" s="186">
        <f t="shared" si="818"/>
        <v>2640.1876499999998</v>
      </c>
      <c r="G347" s="186">
        <f t="shared" si="732"/>
        <v>32.273683904411335</v>
      </c>
      <c r="H347" s="184">
        <f>SUM(H348:H350)</f>
        <v>0</v>
      </c>
      <c r="I347" s="184">
        <f t="shared" ref="I347:AU347" si="924">SUM(I348:I350)</f>
        <v>0</v>
      </c>
      <c r="J347" s="184">
        <f t="shared" si="924"/>
        <v>0</v>
      </c>
      <c r="K347" s="184">
        <f t="shared" si="924"/>
        <v>0</v>
      </c>
      <c r="L347" s="184">
        <f t="shared" si="924"/>
        <v>0</v>
      </c>
      <c r="M347" s="184">
        <f t="shared" si="924"/>
        <v>0</v>
      </c>
      <c r="N347" s="184">
        <f t="shared" si="924"/>
        <v>590.18764999999996</v>
      </c>
      <c r="O347" s="184">
        <f t="shared" si="924"/>
        <v>590.18764999999996</v>
      </c>
      <c r="P347" s="184">
        <f t="shared" si="924"/>
        <v>100</v>
      </c>
      <c r="Q347" s="184">
        <f t="shared" si="924"/>
        <v>0</v>
      </c>
      <c r="R347" s="184">
        <f t="shared" si="924"/>
        <v>0</v>
      </c>
      <c r="S347" s="184">
        <f t="shared" si="924"/>
        <v>0</v>
      </c>
      <c r="T347" s="184">
        <f t="shared" si="924"/>
        <v>0</v>
      </c>
      <c r="U347" s="184">
        <f t="shared" si="924"/>
        <v>0</v>
      </c>
      <c r="V347" s="184">
        <f t="shared" si="924"/>
        <v>0</v>
      </c>
      <c r="W347" s="184">
        <f t="shared" si="924"/>
        <v>139</v>
      </c>
      <c r="X347" s="184">
        <f t="shared" si="924"/>
        <v>139</v>
      </c>
      <c r="Y347" s="184">
        <f t="shared" si="924"/>
        <v>0</v>
      </c>
      <c r="Z347" s="184">
        <f t="shared" si="924"/>
        <v>1771</v>
      </c>
      <c r="AA347" s="184">
        <f t="shared" si="924"/>
        <v>1771</v>
      </c>
      <c r="AB347" s="184">
        <f t="shared" si="924"/>
        <v>0</v>
      </c>
      <c r="AC347" s="184">
        <f t="shared" si="924"/>
        <v>60</v>
      </c>
      <c r="AD347" s="184">
        <f t="shared" si="924"/>
        <v>60</v>
      </c>
      <c r="AE347" s="184">
        <f t="shared" si="924"/>
        <v>0</v>
      </c>
      <c r="AF347" s="184">
        <f t="shared" si="924"/>
        <v>80</v>
      </c>
      <c r="AG347" s="184">
        <f t="shared" si="924"/>
        <v>80</v>
      </c>
      <c r="AH347" s="184">
        <f t="shared" si="924"/>
        <v>0</v>
      </c>
      <c r="AI347" s="184">
        <f t="shared" si="924"/>
        <v>291.11799999999999</v>
      </c>
      <c r="AJ347" s="184">
        <f t="shared" si="924"/>
        <v>0</v>
      </c>
      <c r="AK347" s="184">
        <f t="shared" si="924"/>
        <v>0</v>
      </c>
      <c r="AL347" s="184">
        <f t="shared" si="924"/>
        <v>0</v>
      </c>
      <c r="AM347" s="184">
        <f t="shared" si="924"/>
        <v>0</v>
      </c>
      <c r="AN347" s="184">
        <f t="shared" si="924"/>
        <v>2710.933</v>
      </c>
      <c r="AO347" s="184">
        <f t="shared" si="924"/>
        <v>0</v>
      </c>
      <c r="AP347" s="184">
        <f t="shared" si="924"/>
        <v>0</v>
      </c>
      <c r="AQ347" s="184">
        <f t="shared" si="924"/>
        <v>0</v>
      </c>
      <c r="AR347" s="184">
        <f t="shared" si="924"/>
        <v>0</v>
      </c>
      <c r="AS347" s="184">
        <f t="shared" si="924"/>
        <v>2538.3820000000001</v>
      </c>
      <c r="AT347" s="184">
        <f t="shared" si="924"/>
        <v>0</v>
      </c>
      <c r="AU347" s="184">
        <f t="shared" si="924"/>
        <v>0</v>
      </c>
      <c r="AV347" s="231"/>
    </row>
    <row r="348" spans="1:48" ht="30" customHeight="1">
      <c r="A348" s="306"/>
      <c r="B348" s="306"/>
      <c r="C348" s="306"/>
      <c r="D348" s="188" t="s">
        <v>37</v>
      </c>
      <c r="E348" s="186">
        <f t="shared" si="817"/>
        <v>0</v>
      </c>
      <c r="F348" s="186">
        <f t="shared" si="818"/>
        <v>0</v>
      </c>
      <c r="G348" s="186" t="e">
        <f t="shared" si="732"/>
        <v>#DIV/0!</v>
      </c>
      <c r="H348" s="184">
        <f>H298+H293+H303+H318+H323+H328+H333+H338+H343</f>
        <v>0</v>
      </c>
      <c r="I348" s="184">
        <f t="shared" ref="I348:AU348" si="925">I298+I293+I303+I318+I323+I328+I333+I338+I343</f>
        <v>0</v>
      </c>
      <c r="J348" s="184">
        <f t="shared" si="925"/>
        <v>0</v>
      </c>
      <c r="K348" s="184">
        <f t="shared" si="925"/>
        <v>0</v>
      </c>
      <c r="L348" s="184">
        <f t="shared" si="925"/>
        <v>0</v>
      </c>
      <c r="M348" s="184">
        <f t="shared" si="925"/>
        <v>0</v>
      </c>
      <c r="N348" s="184">
        <f t="shared" si="925"/>
        <v>0</v>
      </c>
      <c r="O348" s="184">
        <f t="shared" si="925"/>
        <v>0</v>
      </c>
      <c r="P348" s="184">
        <f t="shared" si="925"/>
        <v>0</v>
      </c>
      <c r="Q348" s="184">
        <f t="shared" si="925"/>
        <v>0</v>
      </c>
      <c r="R348" s="184">
        <f t="shared" si="925"/>
        <v>0</v>
      </c>
      <c r="S348" s="184">
        <f t="shared" si="925"/>
        <v>0</v>
      </c>
      <c r="T348" s="184">
        <f t="shared" si="925"/>
        <v>0</v>
      </c>
      <c r="U348" s="184">
        <f t="shared" si="925"/>
        <v>0</v>
      </c>
      <c r="V348" s="184">
        <f t="shared" si="925"/>
        <v>0</v>
      </c>
      <c r="W348" s="184">
        <f t="shared" si="925"/>
        <v>0</v>
      </c>
      <c r="X348" s="184">
        <f t="shared" si="925"/>
        <v>0</v>
      </c>
      <c r="Y348" s="184">
        <f t="shared" si="925"/>
        <v>0</v>
      </c>
      <c r="Z348" s="184">
        <f t="shared" si="925"/>
        <v>0</v>
      </c>
      <c r="AA348" s="184">
        <f t="shared" si="925"/>
        <v>0</v>
      </c>
      <c r="AB348" s="184">
        <f t="shared" si="925"/>
        <v>0</v>
      </c>
      <c r="AC348" s="184">
        <f t="shared" si="925"/>
        <v>0</v>
      </c>
      <c r="AD348" s="184">
        <f t="shared" si="925"/>
        <v>0</v>
      </c>
      <c r="AE348" s="184">
        <f t="shared" si="925"/>
        <v>0</v>
      </c>
      <c r="AF348" s="184">
        <f t="shared" si="925"/>
        <v>0</v>
      </c>
      <c r="AG348" s="184">
        <f t="shared" si="925"/>
        <v>0</v>
      </c>
      <c r="AH348" s="184">
        <f t="shared" si="925"/>
        <v>0</v>
      </c>
      <c r="AI348" s="184">
        <f t="shared" si="925"/>
        <v>0</v>
      </c>
      <c r="AJ348" s="184">
        <f t="shared" si="925"/>
        <v>0</v>
      </c>
      <c r="AK348" s="184">
        <f t="shared" si="925"/>
        <v>0</v>
      </c>
      <c r="AL348" s="184">
        <f t="shared" si="925"/>
        <v>0</v>
      </c>
      <c r="AM348" s="184">
        <f t="shared" si="925"/>
        <v>0</v>
      </c>
      <c r="AN348" s="184">
        <f t="shared" si="925"/>
        <v>0</v>
      </c>
      <c r="AO348" s="184">
        <f t="shared" si="925"/>
        <v>0</v>
      </c>
      <c r="AP348" s="184">
        <f t="shared" si="925"/>
        <v>0</v>
      </c>
      <c r="AQ348" s="184">
        <f t="shared" si="925"/>
        <v>0</v>
      </c>
      <c r="AR348" s="184">
        <f t="shared" si="925"/>
        <v>0</v>
      </c>
      <c r="AS348" s="184">
        <f t="shared" si="925"/>
        <v>0</v>
      </c>
      <c r="AT348" s="184">
        <f t="shared" si="925"/>
        <v>0</v>
      </c>
      <c r="AU348" s="184">
        <f t="shared" si="925"/>
        <v>0</v>
      </c>
      <c r="AV348" s="231"/>
    </row>
    <row r="349" spans="1:48" ht="30" customHeight="1">
      <c r="A349" s="306"/>
      <c r="B349" s="306"/>
      <c r="C349" s="306"/>
      <c r="D349" s="188" t="s">
        <v>2</v>
      </c>
      <c r="E349" s="186">
        <f t="shared" si="817"/>
        <v>2074.5</v>
      </c>
      <c r="F349" s="186">
        <f t="shared" si="818"/>
        <v>139</v>
      </c>
      <c r="G349" s="186">
        <f t="shared" si="732"/>
        <v>6.7004097372860931</v>
      </c>
      <c r="H349" s="184">
        <f t="shared" ref="H349:AU349" si="926">H299+H294+H304+H319+H324+H329+H334+H339+H344</f>
        <v>0</v>
      </c>
      <c r="I349" s="184">
        <f t="shared" si="926"/>
        <v>0</v>
      </c>
      <c r="J349" s="184">
        <f t="shared" si="926"/>
        <v>0</v>
      </c>
      <c r="K349" s="184">
        <f t="shared" si="926"/>
        <v>0</v>
      </c>
      <c r="L349" s="184">
        <f t="shared" si="926"/>
        <v>0</v>
      </c>
      <c r="M349" s="184">
        <f t="shared" si="926"/>
        <v>0</v>
      </c>
      <c r="N349" s="184">
        <f t="shared" si="926"/>
        <v>0</v>
      </c>
      <c r="O349" s="184">
        <f t="shared" si="926"/>
        <v>0</v>
      </c>
      <c r="P349" s="184">
        <f t="shared" si="926"/>
        <v>0</v>
      </c>
      <c r="Q349" s="184">
        <f t="shared" si="926"/>
        <v>0</v>
      </c>
      <c r="R349" s="184">
        <f t="shared" si="926"/>
        <v>0</v>
      </c>
      <c r="S349" s="184">
        <f t="shared" si="926"/>
        <v>0</v>
      </c>
      <c r="T349" s="184">
        <f t="shared" si="926"/>
        <v>0</v>
      </c>
      <c r="U349" s="184">
        <f t="shared" si="926"/>
        <v>0</v>
      </c>
      <c r="V349" s="184">
        <f t="shared" si="926"/>
        <v>0</v>
      </c>
      <c r="W349" s="184">
        <f t="shared" si="926"/>
        <v>139</v>
      </c>
      <c r="X349" s="184">
        <f t="shared" si="926"/>
        <v>139</v>
      </c>
      <c r="Y349" s="184">
        <f t="shared" si="926"/>
        <v>0</v>
      </c>
      <c r="Z349" s="184">
        <f t="shared" si="926"/>
        <v>0</v>
      </c>
      <c r="AA349" s="184">
        <f t="shared" si="926"/>
        <v>0</v>
      </c>
      <c r="AB349" s="184">
        <f t="shared" si="926"/>
        <v>0</v>
      </c>
      <c r="AC349" s="184">
        <f t="shared" si="926"/>
        <v>0</v>
      </c>
      <c r="AD349" s="184">
        <f t="shared" si="926"/>
        <v>0</v>
      </c>
      <c r="AE349" s="184">
        <f t="shared" si="926"/>
        <v>0</v>
      </c>
      <c r="AF349" s="184">
        <f t="shared" si="926"/>
        <v>0</v>
      </c>
      <c r="AG349" s="184">
        <f t="shared" si="926"/>
        <v>0</v>
      </c>
      <c r="AH349" s="184">
        <f t="shared" si="926"/>
        <v>0</v>
      </c>
      <c r="AI349" s="184">
        <f t="shared" si="926"/>
        <v>0</v>
      </c>
      <c r="AJ349" s="184">
        <f t="shared" si="926"/>
        <v>0</v>
      </c>
      <c r="AK349" s="184">
        <f t="shared" si="926"/>
        <v>0</v>
      </c>
      <c r="AL349" s="184">
        <f t="shared" si="926"/>
        <v>0</v>
      </c>
      <c r="AM349" s="184">
        <f t="shared" si="926"/>
        <v>0</v>
      </c>
      <c r="AN349" s="184">
        <f t="shared" si="926"/>
        <v>1866</v>
      </c>
      <c r="AO349" s="184">
        <f t="shared" si="926"/>
        <v>0</v>
      </c>
      <c r="AP349" s="184">
        <f t="shared" si="926"/>
        <v>0</v>
      </c>
      <c r="AQ349" s="184">
        <f t="shared" si="926"/>
        <v>0</v>
      </c>
      <c r="AR349" s="184">
        <f t="shared" si="926"/>
        <v>0</v>
      </c>
      <c r="AS349" s="184">
        <f t="shared" si="926"/>
        <v>69.5</v>
      </c>
      <c r="AT349" s="184">
        <f t="shared" si="926"/>
        <v>0</v>
      </c>
      <c r="AU349" s="184">
        <f t="shared" si="926"/>
        <v>0</v>
      </c>
      <c r="AV349" s="231"/>
    </row>
    <row r="350" spans="1:48" ht="30" customHeight="1">
      <c r="A350" s="306"/>
      <c r="B350" s="306"/>
      <c r="C350" s="306"/>
      <c r="D350" s="188" t="s">
        <v>43</v>
      </c>
      <c r="E350" s="186">
        <f t="shared" si="817"/>
        <v>6106.1206499999998</v>
      </c>
      <c r="F350" s="186">
        <f t="shared" si="818"/>
        <v>2501.1876499999998</v>
      </c>
      <c r="G350" s="186">
        <f>F350/E350*100</f>
        <v>40.961975587560659</v>
      </c>
      <c r="H350" s="184">
        <f t="shared" ref="H350:AU350" si="927">H300+H295+H305+H320+H325+H330+H335+H340+H345</f>
        <v>0</v>
      </c>
      <c r="I350" s="184">
        <f t="shared" si="927"/>
        <v>0</v>
      </c>
      <c r="J350" s="184">
        <f t="shared" si="927"/>
        <v>0</v>
      </c>
      <c r="K350" s="184">
        <f t="shared" si="927"/>
        <v>0</v>
      </c>
      <c r="L350" s="184">
        <f t="shared" si="927"/>
        <v>0</v>
      </c>
      <c r="M350" s="184">
        <f t="shared" si="927"/>
        <v>0</v>
      </c>
      <c r="N350" s="184">
        <f t="shared" si="927"/>
        <v>590.18764999999996</v>
      </c>
      <c r="O350" s="184">
        <f t="shared" si="927"/>
        <v>590.18764999999996</v>
      </c>
      <c r="P350" s="184">
        <f t="shared" si="927"/>
        <v>100</v>
      </c>
      <c r="Q350" s="184">
        <f t="shared" si="927"/>
        <v>0</v>
      </c>
      <c r="R350" s="184">
        <f t="shared" si="927"/>
        <v>0</v>
      </c>
      <c r="S350" s="184">
        <f t="shared" si="927"/>
        <v>0</v>
      </c>
      <c r="T350" s="184">
        <f t="shared" si="927"/>
        <v>0</v>
      </c>
      <c r="U350" s="184">
        <f t="shared" si="927"/>
        <v>0</v>
      </c>
      <c r="V350" s="184">
        <f t="shared" si="927"/>
        <v>0</v>
      </c>
      <c r="W350" s="184">
        <f t="shared" si="927"/>
        <v>0</v>
      </c>
      <c r="X350" s="184">
        <f t="shared" si="927"/>
        <v>0</v>
      </c>
      <c r="Y350" s="184">
        <f t="shared" si="927"/>
        <v>0</v>
      </c>
      <c r="Z350" s="184">
        <f t="shared" si="927"/>
        <v>1771</v>
      </c>
      <c r="AA350" s="184">
        <f t="shared" si="927"/>
        <v>1771</v>
      </c>
      <c r="AB350" s="184">
        <f t="shared" si="927"/>
        <v>0</v>
      </c>
      <c r="AC350" s="184">
        <f t="shared" si="927"/>
        <v>60</v>
      </c>
      <c r="AD350" s="184">
        <f t="shared" si="927"/>
        <v>60</v>
      </c>
      <c r="AE350" s="184">
        <f t="shared" si="927"/>
        <v>0</v>
      </c>
      <c r="AF350" s="184">
        <f t="shared" si="927"/>
        <v>80</v>
      </c>
      <c r="AG350" s="184">
        <f t="shared" si="927"/>
        <v>80</v>
      </c>
      <c r="AH350" s="184">
        <f t="shared" si="927"/>
        <v>0</v>
      </c>
      <c r="AI350" s="184">
        <f t="shared" si="927"/>
        <v>291.11799999999999</v>
      </c>
      <c r="AJ350" s="184">
        <f t="shared" si="927"/>
        <v>0</v>
      </c>
      <c r="AK350" s="184">
        <f t="shared" si="927"/>
        <v>0</v>
      </c>
      <c r="AL350" s="184">
        <f t="shared" si="927"/>
        <v>0</v>
      </c>
      <c r="AM350" s="184">
        <f t="shared" si="927"/>
        <v>0</v>
      </c>
      <c r="AN350" s="184">
        <f t="shared" si="927"/>
        <v>844.93299999999999</v>
      </c>
      <c r="AO350" s="184">
        <f t="shared" si="927"/>
        <v>0</v>
      </c>
      <c r="AP350" s="184">
        <f t="shared" si="927"/>
        <v>0</v>
      </c>
      <c r="AQ350" s="184">
        <f t="shared" si="927"/>
        <v>0</v>
      </c>
      <c r="AR350" s="184">
        <f t="shared" si="927"/>
        <v>0</v>
      </c>
      <c r="AS350" s="184">
        <f t="shared" si="927"/>
        <v>2468.8820000000001</v>
      </c>
      <c r="AT350" s="184">
        <f t="shared" si="927"/>
        <v>0</v>
      </c>
      <c r="AU350" s="184">
        <f t="shared" si="927"/>
        <v>0</v>
      </c>
      <c r="AV350" s="231"/>
    </row>
    <row r="351" spans="1:48" ht="30" customHeight="1">
      <c r="A351" s="306"/>
      <c r="B351" s="306"/>
      <c r="C351" s="306"/>
      <c r="D351" s="189" t="s">
        <v>273</v>
      </c>
      <c r="E351" s="186">
        <f t="shared" si="817"/>
        <v>0</v>
      </c>
      <c r="F351" s="186">
        <f t="shared" si="818"/>
        <v>0</v>
      </c>
      <c r="G351" s="186" t="e">
        <f t="shared" si="732"/>
        <v>#DIV/0!</v>
      </c>
      <c r="H351" s="184">
        <f t="shared" ref="H351:AU351" si="928">H301+H296+H306+H321+H326+H331+H336+H341+H346</f>
        <v>0</v>
      </c>
      <c r="I351" s="184">
        <f t="shared" si="928"/>
        <v>0</v>
      </c>
      <c r="J351" s="184">
        <f t="shared" si="928"/>
        <v>0</v>
      </c>
      <c r="K351" s="184">
        <f t="shared" si="928"/>
        <v>0</v>
      </c>
      <c r="L351" s="184">
        <f t="shared" si="928"/>
        <v>0</v>
      </c>
      <c r="M351" s="184">
        <f t="shared" si="928"/>
        <v>0</v>
      </c>
      <c r="N351" s="184">
        <f t="shared" si="928"/>
        <v>0</v>
      </c>
      <c r="O351" s="184">
        <f t="shared" si="928"/>
        <v>0</v>
      </c>
      <c r="P351" s="184">
        <f t="shared" si="928"/>
        <v>0</v>
      </c>
      <c r="Q351" s="184">
        <f t="shared" si="928"/>
        <v>0</v>
      </c>
      <c r="R351" s="184">
        <f t="shared" si="928"/>
        <v>0</v>
      </c>
      <c r="S351" s="184">
        <f t="shared" si="928"/>
        <v>0</v>
      </c>
      <c r="T351" s="184">
        <f t="shared" si="928"/>
        <v>0</v>
      </c>
      <c r="U351" s="184">
        <f t="shared" si="928"/>
        <v>0</v>
      </c>
      <c r="V351" s="184">
        <f t="shared" si="928"/>
        <v>0</v>
      </c>
      <c r="W351" s="184">
        <f t="shared" si="928"/>
        <v>0</v>
      </c>
      <c r="X351" s="184">
        <f t="shared" si="928"/>
        <v>0</v>
      </c>
      <c r="Y351" s="184">
        <f t="shared" si="928"/>
        <v>0</v>
      </c>
      <c r="Z351" s="184">
        <f t="shared" si="928"/>
        <v>0</v>
      </c>
      <c r="AA351" s="184">
        <f t="shared" si="928"/>
        <v>0</v>
      </c>
      <c r="AB351" s="184">
        <f t="shared" si="928"/>
        <v>0</v>
      </c>
      <c r="AC351" s="184">
        <f t="shared" si="928"/>
        <v>0</v>
      </c>
      <c r="AD351" s="184">
        <f t="shared" si="928"/>
        <v>0</v>
      </c>
      <c r="AE351" s="184">
        <f t="shared" si="928"/>
        <v>0</v>
      </c>
      <c r="AF351" s="184">
        <f t="shared" si="928"/>
        <v>0</v>
      </c>
      <c r="AG351" s="184">
        <f t="shared" si="928"/>
        <v>0</v>
      </c>
      <c r="AH351" s="184">
        <f t="shared" si="928"/>
        <v>0</v>
      </c>
      <c r="AI351" s="184">
        <f t="shared" si="928"/>
        <v>0</v>
      </c>
      <c r="AJ351" s="184">
        <f t="shared" si="928"/>
        <v>0</v>
      </c>
      <c r="AK351" s="184">
        <f t="shared" si="928"/>
        <v>0</v>
      </c>
      <c r="AL351" s="184">
        <f t="shared" si="928"/>
        <v>0</v>
      </c>
      <c r="AM351" s="184">
        <f t="shared" si="928"/>
        <v>0</v>
      </c>
      <c r="AN351" s="184">
        <f t="shared" si="928"/>
        <v>0</v>
      </c>
      <c r="AO351" s="184">
        <f t="shared" si="928"/>
        <v>0</v>
      </c>
      <c r="AP351" s="184">
        <f t="shared" si="928"/>
        <v>0</v>
      </c>
      <c r="AQ351" s="184">
        <f t="shared" si="928"/>
        <v>0</v>
      </c>
      <c r="AR351" s="184">
        <f t="shared" si="928"/>
        <v>0</v>
      </c>
      <c r="AS351" s="184">
        <f t="shared" si="928"/>
        <v>0</v>
      </c>
      <c r="AT351" s="184">
        <f t="shared" si="928"/>
        <v>0</v>
      </c>
      <c r="AU351" s="184">
        <f t="shared" si="928"/>
        <v>0</v>
      </c>
      <c r="AV351" s="231"/>
    </row>
    <row r="352" spans="1:48" s="116" customFormat="1" ht="22.2" customHeight="1">
      <c r="A352" s="298" t="s">
        <v>5</v>
      </c>
      <c r="B352" s="299" t="s">
        <v>354</v>
      </c>
      <c r="C352" s="299" t="s">
        <v>438</v>
      </c>
      <c r="D352" s="192" t="s">
        <v>41</v>
      </c>
      <c r="E352" s="186">
        <f t="shared" si="817"/>
        <v>154168.84013000003</v>
      </c>
      <c r="F352" s="186">
        <f t="shared" si="818"/>
        <v>138530.88414000001</v>
      </c>
      <c r="G352" s="186">
        <f t="shared" si="732"/>
        <v>89.856603982482071</v>
      </c>
      <c r="H352" s="186">
        <f>SUM(H353:H355)</f>
        <v>37861</v>
      </c>
      <c r="I352" s="186">
        <f t="shared" ref="I352:AU352" si="929">SUM(I353:I355)</f>
        <v>37861</v>
      </c>
      <c r="J352" s="186">
        <f t="shared" si="929"/>
        <v>100</v>
      </c>
      <c r="K352" s="186">
        <f t="shared" si="929"/>
        <v>40048.520000000004</v>
      </c>
      <c r="L352" s="186">
        <f t="shared" si="929"/>
        <v>40048.520000000004</v>
      </c>
      <c r="M352" s="186">
        <f t="shared" si="929"/>
        <v>100</v>
      </c>
      <c r="N352" s="186">
        <f t="shared" si="929"/>
        <v>2029.5653499999999</v>
      </c>
      <c r="O352" s="186">
        <f t="shared" si="929"/>
        <v>2029.5653499999999</v>
      </c>
      <c r="P352" s="186">
        <f>O352*100/N352</f>
        <v>100</v>
      </c>
      <c r="Q352" s="186">
        <f t="shared" si="929"/>
        <v>6404.0986300000004</v>
      </c>
      <c r="R352" s="186">
        <f t="shared" si="929"/>
        <v>6404.0986300000004</v>
      </c>
      <c r="S352" s="186">
        <f t="shared" si="929"/>
        <v>0</v>
      </c>
      <c r="T352" s="186">
        <f t="shared" si="929"/>
        <v>29969.334510000001</v>
      </c>
      <c r="U352" s="186">
        <f t="shared" si="929"/>
        <v>29969.334510000001</v>
      </c>
      <c r="V352" s="186">
        <f t="shared" si="929"/>
        <v>0</v>
      </c>
      <c r="W352" s="186">
        <f t="shared" si="929"/>
        <v>1739.4969099999998</v>
      </c>
      <c r="X352" s="186">
        <f t="shared" si="929"/>
        <v>1739.4969099999998</v>
      </c>
      <c r="Y352" s="186">
        <f t="shared" si="929"/>
        <v>0</v>
      </c>
      <c r="Z352" s="186">
        <f t="shared" si="929"/>
        <v>19105.814850000002</v>
      </c>
      <c r="AA352" s="186">
        <f t="shared" si="929"/>
        <v>19105.814850000002</v>
      </c>
      <c r="AB352" s="186">
        <f t="shared" si="929"/>
        <v>0</v>
      </c>
      <c r="AC352" s="186">
        <f t="shared" si="929"/>
        <v>631.61847999999998</v>
      </c>
      <c r="AD352" s="186">
        <f t="shared" si="929"/>
        <v>631.61847999999998</v>
      </c>
      <c r="AE352" s="186">
        <f t="shared" si="929"/>
        <v>0</v>
      </c>
      <c r="AF352" s="186">
        <f t="shared" si="929"/>
        <v>741.43540999999993</v>
      </c>
      <c r="AG352" s="186">
        <f t="shared" si="929"/>
        <v>741.43540999999993</v>
      </c>
      <c r="AH352" s="186">
        <f t="shared" si="929"/>
        <v>0</v>
      </c>
      <c r="AI352" s="186">
        <f t="shared" si="929"/>
        <v>2475.9125300000001</v>
      </c>
      <c r="AJ352" s="186">
        <f t="shared" si="929"/>
        <v>0</v>
      </c>
      <c r="AK352" s="186">
        <f t="shared" si="929"/>
        <v>0</v>
      </c>
      <c r="AL352" s="186">
        <f t="shared" si="929"/>
        <v>0</v>
      </c>
      <c r="AM352" s="186">
        <f t="shared" si="929"/>
        <v>0</v>
      </c>
      <c r="AN352" s="186">
        <f t="shared" si="929"/>
        <v>4133.8207300000004</v>
      </c>
      <c r="AO352" s="186">
        <f t="shared" si="929"/>
        <v>0</v>
      </c>
      <c r="AP352" s="186">
        <f t="shared" si="929"/>
        <v>0</v>
      </c>
      <c r="AQ352" s="186">
        <f t="shared" si="929"/>
        <v>0</v>
      </c>
      <c r="AR352" s="186">
        <f t="shared" si="929"/>
        <v>0</v>
      </c>
      <c r="AS352" s="186">
        <f t="shared" si="929"/>
        <v>9028.2227299999995</v>
      </c>
      <c r="AT352" s="186">
        <f t="shared" si="929"/>
        <v>0</v>
      </c>
      <c r="AU352" s="186">
        <f t="shared" si="929"/>
        <v>0</v>
      </c>
      <c r="AV352" s="300"/>
    </row>
    <row r="353" spans="1:48">
      <c r="A353" s="298"/>
      <c r="B353" s="299"/>
      <c r="C353" s="299"/>
      <c r="D353" s="188" t="s">
        <v>37</v>
      </c>
      <c r="E353" s="186">
        <f t="shared" si="817"/>
        <v>0</v>
      </c>
      <c r="F353" s="186">
        <f t="shared" si="818"/>
        <v>0</v>
      </c>
      <c r="G353" s="186" t="e">
        <f t="shared" si="732"/>
        <v>#DIV/0!</v>
      </c>
      <c r="H353" s="184">
        <f>H433</f>
        <v>0</v>
      </c>
      <c r="I353" s="184">
        <f t="shared" ref="I353:AU353" si="930">I433</f>
        <v>0</v>
      </c>
      <c r="J353" s="184">
        <f t="shared" si="930"/>
        <v>0</v>
      </c>
      <c r="K353" s="184">
        <f t="shared" si="930"/>
        <v>0</v>
      </c>
      <c r="L353" s="184">
        <f t="shared" si="930"/>
        <v>0</v>
      </c>
      <c r="M353" s="184">
        <f t="shared" si="930"/>
        <v>0</v>
      </c>
      <c r="N353" s="184">
        <f t="shared" si="930"/>
        <v>0</v>
      </c>
      <c r="O353" s="184">
        <f t="shared" si="930"/>
        <v>0</v>
      </c>
      <c r="P353" s="184">
        <f t="shared" si="930"/>
        <v>0</v>
      </c>
      <c r="Q353" s="184">
        <f t="shared" si="930"/>
        <v>0</v>
      </c>
      <c r="R353" s="184">
        <f t="shared" si="930"/>
        <v>0</v>
      </c>
      <c r="S353" s="184">
        <f t="shared" si="930"/>
        <v>0</v>
      </c>
      <c r="T353" s="184">
        <f t="shared" si="930"/>
        <v>0</v>
      </c>
      <c r="U353" s="184">
        <f t="shared" si="930"/>
        <v>0</v>
      </c>
      <c r="V353" s="184">
        <f t="shared" si="930"/>
        <v>0</v>
      </c>
      <c r="W353" s="184">
        <f t="shared" si="930"/>
        <v>0</v>
      </c>
      <c r="X353" s="184">
        <f t="shared" si="930"/>
        <v>0</v>
      </c>
      <c r="Y353" s="184">
        <f t="shared" si="930"/>
        <v>0</v>
      </c>
      <c r="Z353" s="184">
        <f t="shared" si="930"/>
        <v>0</v>
      </c>
      <c r="AA353" s="184">
        <f t="shared" si="930"/>
        <v>0</v>
      </c>
      <c r="AB353" s="184">
        <f t="shared" si="930"/>
        <v>0</v>
      </c>
      <c r="AC353" s="184">
        <f t="shared" si="930"/>
        <v>0</v>
      </c>
      <c r="AD353" s="184">
        <f t="shared" si="930"/>
        <v>0</v>
      </c>
      <c r="AE353" s="184">
        <f t="shared" si="930"/>
        <v>0</v>
      </c>
      <c r="AF353" s="184">
        <f t="shared" si="930"/>
        <v>0</v>
      </c>
      <c r="AG353" s="184">
        <f t="shared" si="930"/>
        <v>0</v>
      </c>
      <c r="AH353" s="184">
        <f t="shared" si="930"/>
        <v>0</v>
      </c>
      <c r="AI353" s="184">
        <f t="shared" si="930"/>
        <v>0</v>
      </c>
      <c r="AJ353" s="184">
        <f t="shared" si="930"/>
        <v>0</v>
      </c>
      <c r="AK353" s="184">
        <f t="shared" si="930"/>
        <v>0</v>
      </c>
      <c r="AL353" s="184">
        <f t="shared" si="930"/>
        <v>0</v>
      </c>
      <c r="AM353" s="184">
        <f t="shared" si="930"/>
        <v>0</v>
      </c>
      <c r="AN353" s="184">
        <f t="shared" si="930"/>
        <v>0</v>
      </c>
      <c r="AO353" s="184">
        <f t="shared" si="930"/>
        <v>0</v>
      </c>
      <c r="AP353" s="184">
        <f t="shared" si="930"/>
        <v>0</v>
      </c>
      <c r="AQ353" s="184">
        <f t="shared" si="930"/>
        <v>0</v>
      </c>
      <c r="AR353" s="184">
        <f t="shared" si="930"/>
        <v>0</v>
      </c>
      <c r="AS353" s="184">
        <f t="shared" si="930"/>
        <v>0</v>
      </c>
      <c r="AT353" s="184">
        <f t="shared" si="930"/>
        <v>0</v>
      </c>
      <c r="AU353" s="184">
        <f t="shared" si="930"/>
        <v>0</v>
      </c>
      <c r="AV353" s="300"/>
    </row>
    <row r="354" spans="1:48" ht="31.2" customHeight="1">
      <c r="A354" s="298"/>
      <c r="B354" s="299"/>
      <c r="C354" s="299"/>
      <c r="D354" s="188" t="s">
        <v>2</v>
      </c>
      <c r="E354" s="186">
        <f t="shared" si="817"/>
        <v>0</v>
      </c>
      <c r="F354" s="186">
        <f t="shared" si="818"/>
        <v>0</v>
      </c>
      <c r="G354" s="186" t="e">
        <f t="shared" si="732"/>
        <v>#DIV/0!</v>
      </c>
      <c r="H354" s="184">
        <f t="shared" ref="H354:AU354" si="931">H434</f>
        <v>0</v>
      </c>
      <c r="I354" s="184">
        <f t="shared" si="931"/>
        <v>0</v>
      </c>
      <c r="J354" s="184">
        <f t="shared" si="931"/>
        <v>0</v>
      </c>
      <c r="K354" s="184">
        <f t="shared" si="931"/>
        <v>0</v>
      </c>
      <c r="L354" s="184">
        <f t="shared" si="931"/>
        <v>0</v>
      </c>
      <c r="M354" s="184">
        <f t="shared" si="931"/>
        <v>0</v>
      </c>
      <c r="N354" s="184">
        <f t="shared" si="931"/>
        <v>0</v>
      </c>
      <c r="O354" s="184">
        <f t="shared" si="931"/>
        <v>0</v>
      </c>
      <c r="P354" s="184">
        <f t="shared" si="931"/>
        <v>0</v>
      </c>
      <c r="Q354" s="184">
        <f t="shared" si="931"/>
        <v>0</v>
      </c>
      <c r="R354" s="184">
        <f t="shared" si="931"/>
        <v>0</v>
      </c>
      <c r="S354" s="184">
        <f t="shared" si="931"/>
        <v>0</v>
      </c>
      <c r="T354" s="184">
        <f t="shared" si="931"/>
        <v>0</v>
      </c>
      <c r="U354" s="184">
        <f t="shared" si="931"/>
        <v>0</v>
      </c>
      <c r="V354" s="184">
        <f t="shared" si="931"/>
        <v>0</v>
      </c>
      <c r="W354" s="184">
        <f t="shared" si="931"/>
        <v>0</v>
      </c>
      <c r="X354" s="184">
        <f t="shared" si="931"/>
        <v>0</v>
      </c>
      <c r="Y354" s="184">
        <f t="shared" si="931"/>
        <v>0</v>
      </c>
      <c r="Z354" s="184">
        <f t="shared" si="931"/>
        <v>0</v>
      </c>
      <c r="AA354" s="184">
        <f t="shared" si="931"/>
        <v>0</v>
      </c>
      <c r="AB354" s="184">
        <f t="shared" si="931"/>
        <v>0</v>
      </c>
      <c r="AC354" s="184">
        <f t="shared" si="931"/>
        <v>0</v>
      </c>
      <c r="AD354" s="184">
        <f t="shared" si="931"/>
        <v>0</v>
      </c>
      <c r="AE354" s="184">
        <f t="shared" si="931"/>
        <v>0</v>
      </c>
      <c r="AF354" s="184">
        <f t="shared" si="931"/>
        <v>0</v>
      </c>
      <c r="AG354" s="184">
        <f t="shared" si="931"/>
        <v>0</v>
      </c>
      <c r="AH354" s="184">
        <f t="shared" si="931"/>
        <v>0</v>
      </c>
      <c r="AI354" s="184">
        <f t="shared" si="931"/>
        <v>0</v>
      </c>
      <c r="AJ354" s="184">
        <f t="shared" si="931"/>
        <v>0</v>
      </c>
      <c r="AK354" s="184">
        <f t="shared" si="931"/>
        <v>0</v>
      </c>
      <c r="AL354" s="184">
        <f t="shared" si="931"/>
        <v>0</v>
      </c>
      <c r="AM354" s="184">
        <f t="shared" si="931"/>
        <v>0</v>
      </c>
      <c r="AN354" s="184">
        <f t="shared" si="931"/>
        <v>0</v>
      </c>
      <c r="AO354" s="184">
        <f t="shared" si="931"/>
        <v>0</v>
      </c>
      <c r="AP354" s="184">
        <f t="shared" si="931"/>
        <v>0</v>
      </c>
      <c r="AQ354" s="184">
        <f t="shared" si="931"/>
        <v>0</v>
      </c>
      <c r="AR354" s="184">
        <f t="shared" si="931"/>
        <v>0</v>
      </c>
      <c r="AS354" s="184">
        <f t="shared" si="931"/>
        <v>0</v>
      </c>
      <c r="AT354" s="184">
        <f t="shared" si="931"/>
        <v>0</v>
      </c>
      <c r="AU354" s="184">
        <f t="shared" si="931"/>
        <v>0</v>
      </c>
      <c r="AV354" s="300"/>
    </row>
    <row r="355" spans="1:48" ht="21.75" customHeight="1">
      <c r="A355" s="298"/>
      <c r="B355" s="299"/>
      <c r="C355" s="299"/>
      <c r="D355" s="188" t="s">
        <v>43</v>
      </c>
      <c r="E355" s="186">
        <f t="shared" si="817"/>
        <v>154168.84013000003</v>
      </c>
      <c r="F355" s="186">
        <f t="shared" si="818"/>
        <v>138530.88414000001</v>
      </c>
      <c r="G355" s="186">
        <f t="shared" si="732"/>
        <v>89.856603982482071</v>
      </c>
      <c r="H355" s="184">
        <f t="shared" ref="H355:AU355" si="932">H435</f>
        <v>37861</v>
      </c>
      <c r="I355" s="184">
        <f t="shared" si="932"/>
        <v>37861</v>
      </c>
      <c r="J355" s="184">
        <f t="shared" si="932"/>
        <v>100</v>
      </c>
      <c r="K355" s="184">
        <f t="shared" si="932"/>
        <v>40048.520000000004</v>
      </c>
      <c r="L355" s="184">
        <f t="shared" si="932"/>
        <v>40048.520000000004</v>
      </c>
      <c r="M355" s="184">
        <f t="shared" si="932"/>
        <v>100</v>
      </c>
      <c r="N355" s="184">
        <f t="shared" si="932"/>
        <v>2029.5653499999999</v>
      </c>
      <c r="O355" s="184">
        <f t="shared" si="932"/>
        <v>2029.5653499999999</v>
      </c>
      <c r="P355" s="186">
        <f>O355*100/N355</f>
        <v>100</v>
      </c>
      <c r="Q355" s="184">
        <f t="shared" si="932"/>
        <v>6404.0986300000004</v>
      </c>
      <c r="R355" s="184">
        <f t="shared" si="932"/>
        <v>6404.0986300000004</v>
      </c>
      <c r="S355" s="184">
        <f t="shared" si="932"/>
        <v>0</v>
      </c>
      <c r="T355" s="184">
        <f t="shared" si="932"/>
        <v>29969.334510000001</v>
      </c>
      <c r="U355" s="184">
        <f t="shared" si="932"/>
        <v>29969.334510000001</v>
      </c>
      <c r="V355" s="184">
        <f t="shared" si="932"/>
        <v>0</v>
      </c>
      <c r="W355" s="184">
        <f t="shared" si="932"/>
        <v>1739.4969099999998</v>
      </c>
      <c r="X355" s="184">
        <f t="shared" si="932"/>
        <v>1739.4969099999998</v>
      </c>
      <c r="Y355" s="184">
        <f t="shared" si="932"/>
        <v>0</v>
      </c>
      <c r="Z355" s="184">
        <f t="shared" si="932"/>
        <v>19105.814850000002</v>
      </c>
      <c r="AA355" s="184">
        <f t="shared" si="932"/>
        <v>19105.814850000002</v>
      </c>
      <c r="AB355" s="184">
        <f t="shared" si="932"/>
        <v>0</v>
      </c>
      <c r="AC355" s="184">
        <f t="shared" si="932"/>
        <v>631.61847999999998</v>
      </c>
      <c r="AD355" s="184">
        <f t="shared" si="932"/>
        <v>631.61847999999998</v>
      </c>
      <c r="AE355" s="184">
        <f t="shared" si="932"/>
        <v>0</v>
      </c>
      <c r="AF355" s="184">
        <f t="shared" si="932"/>
        <v>741.43540999999993</v>
      </c>
      <c r="AG355" s="184">
        <f t="shared" si="932"/>
        <v>741.43540999999993</v>
      </c>
      <c r="AH355" s="184">
        <f t="shared" si="932"/>
        <v>0</v>
      </c>
      <c r="AI355" s="184">
        <f t="shared" si="932"/>
        <v>2475.9125300000001</v>
      </c>
      <c r="AJ355" s="184">
        <f t="shared" si="932"/>
        <v>0</v>
      </c>
      <c r="AK355" s="184">
        <f t="shared" si="932"/>
        <v>0</v>
      </c>
      <c r="AL355" s="184">
        <f t="shared" si="932"/>
        <v>0</v>
      </c>
      <c r="AM355" s="184">
        <f t="shared" si="932"/>
        <v>0</v>
      </c>
      <c r="AN355" s="184">
        <f t="shared" si="932"/>
        <v>4133.8207300000004</v>
      </c>
      <c r="AO355" s="184">
        <f t="shared" si="932"/>
        <v>0</v>
      </c>
      <c r="AP355" s="184">
        <f t="shared" si="932"/>
        <v>0</v>
      </c>
      <c r="AQ355" s="184">
        <f t="shared" si="932"/>
        <v>0</v>
      </c>
      <c r="AR355" s="184">
        <f t="shared" si="932"/>
        <v>0</v>
      </c>
      <c r="AS355" s="184">
        <f t="shared" si="932"/>
        <v>9028.2227299999995</v>
      </c>
      <c r="AT355" s="184">
        <f t="shared" si="932"/>
        <v>0</v>
      </c>
      <c r="AU355" s="184">
        <f t="shared" si="932"/>
        <v>0</v>
      </c>
      <c r="AV355" s="300"/>
    </row>
    <row r="356" spans="1:48" ht="30" customHeight="1">
      <c r="A356" s="298"/>
      <c r="B356" s="299"/>
      <c r="C356" s="299"/>
      <c r="D356" s="189" t="s">
        <v>273</v>
      </c>
      <c r="E356" s="186">
        <f t="shared" si="817"/>
        <v>0</v>
      </c>
      <c r="F356" s="186">
        <f t="shared" si="818"/>
        <v>0</v>
      </c>
      <c r="G356" s="186" t="e">
        <f t="shared" si="732"/>
        <v>#DIV/0!</v>
      </c>
      <c r="H356" s="184">
        <f t="shared" ref="H356:AU356" si="933">H436</f>
        <v>0</v>
      </c>
      <c r="I356" s="184">
        <f t="shared" si="933"/>
        <v>0</v>
      </c>
      <c r="J356" s="184">
        <f t="shared" si="933"/>
        <v>0</v>
      </c>
      <c r="K356" s="184">
        <f t="shared" si="933"/>
        <v>0</v>
      </c>
      <c r="L356" s="184">
        <f t="shared" si="933"/>
        <v>0</v>
      </c>
      <c r="M356" s="184">
        <f t="shared" si="933"/>
        <v>0</v>
      </c>
      <c r="N356" s="184">
        <f t="shared" si="933"/>
        <v>0</v>
      </c>
      <c r="O356" s="184">
        <f t="shared" si="933"/>
        <v>0</v>
      </c>
      <c r="P356" s="184">
        <f t="shared" si="933"/>
        <v>0</v>
      </c>
      <c r="Q356" s="184">
        <f t="shared" si="933"/>
        <v>0</v>
      </c>
      <c r="R356" s="184">
        <f t="shared" si="933"/>
        <v>0</v>
      </c>
      <c r="S356" s="184">
        <f t="shared" si="933"/>
        <v>0</v>
      </c>
      <c r="T356" s="184">
        <f t="shared" si="933"/>
        <v>0</v>
      </c>
      <c r="U356" s="184">
        <f t="shared" si="933"/>
        <v>0</v>
      </c>
      <c r="V356" s="184">
        <f t="shared" si="933"/>
        <v>0</v>
      </c>
      <c r="W356" s="184">
        <f t="shared" si="933"/>
        <v>0</v>
      </c>
      <c r="X356" s="184">
        <f t="shared" si="933"/>
        <v>0</v>
      </c>
      <c r="Y356" s="184">
        <f t="shared" si="933"/>
        <v>0</v>
      </c>
      <c r="Z356" s="184">
        <f t="shared" si="933"/>
        <v>0</v>
      </c>
      <c r="AA356" s="184">
        <f t="shared" si="933"/>
        <v>0</v>
      </c>
      <c r="AB356" s="184">
        <f t="shared" si="933"/>
        <v>0</v>
      </c>
      <c r="AC356" s="184">
        <f t="shared" si="933"/>
        <v>0</v>
      </c>
      <c r="AD356" s="184">
        <f t="shared" si="933"/>
        <v>0</v>
      </c>
      <c r="AE356" s="184">
        <f t="shared" si="933"/>
        <v>0</v>
      </c>
      <c r="AF356" s="184">
        <f t="shared" si="933"/>
        <v>0</v>
      </c>
      <c r="AG356" s="184">
        <f t="shared" si="933"/>
        <v>0</v>
      </c>
      <c r="AH356" s="184">
        <f t="shared" si="933"/>
        <v>0</v>
      </c>
      <c r="AI356" s="184">
        <f t="shared" si="933"/>
        <v>0</v>
      </c>
      <c r="AJ356" s="184">
        <f t="shared" si="933"/>
        <v>0</v>
      </c>
      <c r="AK356" s="184">
        <f t="shared" si="933"/>
        <v>0</v>
      </c>
      <c r="AL356" s="184">
        <f t="shared" si="933"/>
        <v>0</v>
      </c>
      <c r="AM356" s="184">
        <f t="shared" si="933"/>
        <v>0</v>
      </c>
      <c r="AN356" s="184">
        <f t="shared" si="933"/>
        <v>0</v>
      </c>
      <c r="AO356" s="184">
        <f t="shared" si="933"/>
        <v>0</v>
      </c>
      <c r="AP356" s="184">
        <f t="shared" si="933"/>
        <v>0</v>
      </c>
      <c r="AQ356" s="184">
        <f t="shared" si="933"/>
        <v>0</v>
      </c>
      <c r="AR356" s="184">
        <f t="shared" si="933"/>
        <v>0</v>
      </c>
      <c r="AS356" s="184">
        <f t="shared" si="933"/>
        <v>0</v>
      </c>
      <c r="AT356" s="184">
        <f t="shared" si="933"/>
        <v>0</v>
      </c>
      <c r="AU356" s="184">
        <f t="shared" si="933"/>
        <v>0</v>
      </c>
      <c r="AV356" s="300"/>
    </row>
    <row r="357" spans="1:48" s="116" customFormat="1" ht="22.2" customHeight="1">
      <c r="A357" s="298" t="s">
        <v>355</v>
      </c>
      <c r="B357" s="299" t="s">
        <v>356</v>
      </c>
      <c r="C357" s="299" t="s">
        <v>438</v>
      </c>
      <c r="D357" s="192" t="s">
        <v>41</v>
      </c>
      <c r="E357" s="186">
        <f t="shared" si="817"/>
        <v>123924.05</v>
      </c>
      <c r="F357" s="186">
        <f t="shared" si="818"/>
        <v>123924.05</v>
      </c>
      <c r="G357" s="186">
        <f t="shared" si="732"/>
        <v>100</v>
      </c>
      <c r="H357" s="186">
        <f>SUM(H358:H361)</f>
        <v>37861</v>
      </c>
      <c r="I357" s="186">
        <f t="shared" ref="I357" si="934">SUM(I358:I361)</f>
        <v>37861</v>
      </c>
      <c r="J357" s="186"/>
      <c r="K357" s="186">
        <f>SUM(K358:K361)</f>
        <v>40048.520000000004</v>
      </c>
      <c r="L357" s="186">
        <f t="shared" ref="L357" si="935">SUM(L358:L361)</f>
        <v>40048.520000000004</v>
      </c>
      <c r="M357" s="186"/>
      <c r="N357" s="186">
        <f t="shared" ref="N357" si="936">SUM(N358:N361)</f>
        <v>0</v>
      </c>
      <c r="O357" s="186">
        <f t="shared" ref="O357" si="937">SUM(O358:O361)</f>
        <v>0</v>
      </c>
      <c r="P357" s="186"/>
      <c r="Q357" s="186">
        <f t="shared" ref="Q357" si="938">SUM(Q358:Q361)</f>
        <v>0</v>
      </c>
      <c r="R357" s="186">
        <f t="shared" ref="R357" si="939">SUM(R358:R361)</f>
        <v>0</v>
      </c>
      <c r="S357" s="186"/>
      <c r="T357" s="186">
        <f t="shared" ref="T357" si="940">SUM(T358:T361)</f>
        <v>27619.79</v>
      </c>
      <c r="U357" s="186">
        <f t="shared" ref="U357" si="941">SUM(U358:U361)</f>
        <v>27619.79</v>
      </c>
      <c r="V357" s="186"/>
      <c r="W357" s="186">
        <f t="shared" ref="W357" si="942">SUM(W358:W361)</f>
        <v>0</v>
      </c>
      <c r="X357" s="186">
        <f t="shared" ref="X357" si="943">SUM(X358:X361)</f>
        <v>0</v>
      </c>
      <c r="Y357" s="186"/>
      <c r="Z357" s="186">
        <f t="shared" ref="Z357" si="944">SUM(Z358:Z361)</f>
        <v>18394.740000000002</v>
      </c>
      <c r="AA357" s="186">
        <f t="shared" ref="AA357" si="945">SUM(AA358:AA361)</f>
        <v>18394.740000000002</v>
      </c>
      <c r="AB357" s="186"/>
      <c r="AC357" s="186">
        <f t="shared" ref="AC357" si="946">SUM(AC358:AC361)</f>
        <v>0</v>
      </c>
      <c r="AD357" s="186">
        <f t="shared" ref="AD357" si="947">SUM(AD358:AD361)</f>
        <v>0</v>
      </c>
      <c r="AE357" s="186"/>
      <c r="AF357" s="186">
        <f t="shared" ref="AF357" si="948">SUM(AF358:AF361)</f>
        <v>0</v>
      </c>
      <c r="AG357" s="186">
        <f t="shared" ref="AG357" si="949">SUM(AG358:AG361)</f>
        <v>0</v>
      </c>
      <c r="AH357" s="186">
        <f t="shared" ref="AH357" si="950">SUM(AH358:AH361)</f>
        <v>0</v>
      </c>
      <c r="AI357" s="186">
        <f t="shared" ref="AI357" si="951">SUM(AI358:AI361)</f>
        <v>0</v>
      </c>
      <c r="AJ357" s="186">
        <f t="shared" ref="AJ357" si="952">SUM(AJ358:AJ361)</f>
        <v>0</v>
      </c>
      <c r="AK357" s="186">
        <f t="shared" ref="AK357" si="953">SUM(AK358:AK361)</f>
        <v>0</v>
      </c>
      <c r="AL357" s="186">
        <f t="shared" ref="AL357" si="954">SUM(AL358:AL361)</f>
        <v>0</v>
      </c>
      <c r="AM357" s="186"/>
      <c r="AN357" s="186">
        <f t="shared" ref="AN357" si="955">SUM(AN358:AN361)</f>
        <v>0</v>
      </c>
      <c r="AO357" s="186">
        <f t="shared" ref="AO357" si="956">SUM(AO358:AO361)</f>
        <v>0</v>
      </c>
      <c r="AP357" s="186">
        <f t="shared" ref="AP357" si="957">SUM(AP358:AP361)</f>
        <v>0</v>
      </c>
      <c r="AQ357" s="186">
        <f t="shared" ref="AQ357" si="958">SUM(AQ358:AQ361)</f>
        <v>0</v>
      </c>
      <c r="AR357" s="186"/>
      <c r="AS357" s="186">
        <f t="shared" ref="AS357" si="959">SUM(AS358:AS361)</f>
        <v>0</v>
      </c>
      <c r="AT357" s="186">
        <f t="shared" ref="AT357" si="960">SUM(AT358:AT361)</f>
        <v>0</v>
      </c>
      <c r="AU357" s="187"/>
      <c r="AV357" s="300"/>
    </row>
    <row r="358" spans="1:48">
      <c r="A358" s="298"/>
      <c r="B358" s="299"/>
      <c r="C358" s="299"/>
      <c r="D358" s="188" t="s">
        <v>37</v>
      </c>
      <c r="E358" s="186">
        <f t="shared" si="817"/>
        <v>0</v>
      </c>
      <c r="F358" s="186">
        <f t="shared" si="818"/>
        <v>0</v>
      </c>
      <c r="G358" s="186" t="e">
        <f t="shared" si="732"/>
        <v>#DIV/0!</v>
      </c>
      <c r="H358" s="184">
        <f>H363+H368+H373+H378+H383+H388</f>
        <v>0</v>
      </c>
      <c r="I358" s="184">
        <f t="shared" ref="I358:AU358" si="961">I363+I368+I373+I378+I383+I388</f>
        <v>0</v>
      </c>
      <c r="J358" s="184">
        <f t="shared" si="961"/>
        <v>0</v>
      </c>
      <c r="K358" s="184">
        <f t="shared" si="961"/>
        <v>0</v>
      </c>
      <c r="L358" s="184">
        <f t="shared" si="961"/>
        <v>0</v>
      </c>
      <c r="M358" s="184">
        <f t="shared" si="961"/>
        <v>0</v>
      </c>
      <c r="N358" s="184">
        <f t="shared" si="961"/>
        <v>0</v>
      </c>
      <c r="O358" s="184">
        <f t="shared" si="961"/>
        <v>0</v>
      </c>
      <c r="P358" s="184">
        <f t="shared" si="961"/>
        <v>0</v>
      </c>
      <c r="Q358" s="184">
        <f t="shared" si="961"/>
        <v>0</v>
      </c>
      <c r="R358" s="184">
        <f t="shared" si="961"/>
        <v>0</v>
      </c>
      <c r="S358" s="184">
        <f t="shared" si="961"/>
        <v>0</v>
      </c>
      <c r="T358" s="184">
        <f t="shared" si="961"/>
        <v>0</v>
      </c>
      <c r="U358" s="184">
        <f t="shared" si="961"/>
        <v>0</v>
      </c>
      <c r="V358" s="184">
        <f t="shared" si="961"/>
        <v>0</v>
      </c>
      <c r="W358" s="184">
        <f t="shared" si="961"/>
        <v>0</v>
      </c>
      <c r="X358" s="184">
        <f t="shared" si="961"/>
        <v>0</v>
      </c>
      <c r="Y358" s="184">
        <f t="shared" si="961"/>
        <v>0</v>
      </c>
      <c r="Z358" s="184">
        <f t="shared" si="961"/>
        <v>0</v>
      </c>
      <c r="AA358" s="184">
        <f t="shared" si="961"/>
        <v>0</v>
      </c>
      <c r="AB358" s="184">
        <f t="shared" si="961"/>
        <v>0</v>
      </c>
      <c r="AC358" s="184">
        <f t="shared" si="961"/>
        <v>0</v>
      </c>
      <c r="AD358" s="184">
        <f t="shared" si="961"/>
        <v>0</v>
      </c>
      <c r="AE358" s="184">
        <f t="shared" si="961"/>
        <v>0</v>
      </c>
      <c r="AF358" s="184">
        <f t="shared" si="961"/>
        <v>0</v>
      </c>
      <c r="AG358" s="184">
        <f t="shared" si="961"/>
        <v>0</v>
      </c>
      <c r="AH358" s="184">
        <f t="shared" si="961"/>
        <v>0</v>
      </c>
      <c r="AI358" s="184">
        <f t="shared" si="961"/>
        <v>0</v>
      </c>
      <c r="AJ358" s="184">
        <f t="shared" si="961"/>
        <v>0</v>
      </c>
      <c r="AK358" s="184">
        <f t="shared" si="961"/>
        <v>0</v>
      </c>
      <c r="AL358" s="184">
        <f t="shared" si="961"/>
        <v>0</v>
      </c>
      <c r="AM358" s="184">
        <f t="shared" si="961"/>
        <v>0</v>
      </c>
      <c r="AN358" s="184">
        <f t="shared" si="961"/>
        <v>0</v>
      </c>
      <c r="AO358" s="184">
        <f t="shared" si="961"/>
        <v>0</v>
      </c>
      <c r="AP358" s="184">
        <f t="shared" si="961"/>
        <v>0</v>
      </c>
      <c r="AQ358" s="184">
        <f t="shared" si="961"/>
        <v>0</v>
      </c>
      <c r="AR358" s="184">
        <f t="shared" si="961"/>
        <v>0</v>
      </c>
      <c r="AS358" s="184">
        <f t="shared" si="961"/>
        <v>0</v>
      </c>
      <c r="AT358" s="184">
        <f t="shared" si="961"/>
        <v>0</v>
      </c>
      <c r="AU358" s="184">
        <f t="shared" si="961"/>
        <v>0</v>
      </c>
      <c r="AV358" s="300"/>
    </row>
    <row r="359" spans="1:48" ht="31.2" customHeight="1">
      <c r="A359" s="298"/>
      <c r="B359" s="299"/>
      <c r="C359" s="299"/>
      <c r="D359" s="188" t="s">
        <v>2</v>
      </c>
      <c r="E359" s="186">
        <f t="shared" si="817"/>
        <v>0</v>
      </c>
      <c r="F359" s="186">
        <f t="shared" si="818"/>
        <v>0</v>
      </c>
      <c r="G359" s="186" t="e">
        <f t="shared" si="732"/>
        <v>#DIV/0!</v>
      </c>
      <c r="H359" s="184">
        <f t="shared" ref="H359:AU359" si="962">H364+H369+H374+H379+H384+H389</f>
        <v>0</v>
      </c>
      <c r="I359" s="184">
        <f t="shared" si="962"/>
        <v>0</v>
      </c>
      <c r="J359" s="184">
        <f t="shared" si="962"/>
        <v>0</v>
      </c>
      <c r="K359" s="184">
        <f t="shared" si="962"/>
        <v>0</v>
      </c>
      <c r="L359" s="184">
        <f t="shared" si="962"/>
        <v>0</v>
      </c>
      <c r="M359" s="184">
        <f t="shared" si="962"/>
        <v>0</v>
      </c>
      <c r="N359" s="184">
        <f t="shared" si="962"/>
        <v>0</v>
      </c>
      <c r="O359" s="184">
        <f t="shared" si="962"/>
        <v>0</v>
      </c>
      <c r="P359" s="184">
        <f t="shared" si="962"/>
        <v>0</v>
      </c>
      <c r="Q359" s="184">
        <f t="shared" si="962"/>
        <v>0</v>
      </c>
      <c r="R359" s="184">
        <f t="shared" si="962"/>
        <v>0</v>
      </c>
      <c r="S359" s="184">
        <f t="shared" si="962"/>
        <v>0</v>
      </c>
      <c r="T359" s="184">
        <f t="shared" si="962"/>
        <v>0</v>
      </c>
      <c r="U359" s="184">
        <f t="shared" si="962"/>
        <v>0</v>
      </c>
      <c r="V359" s="184">
        <f t="shared" si="962"/>
        <v>0</v>
      </c>
      <c r="W359" s="184">
        <f t="shared" si="962"/>
        <v>0</v>
      </c>
      <c r="X359" s="184">
        <f t="shared" si="962"/>
        <v>0</v>
      </c>
      <c r="Y359" s="184">
        <f t="shared" si="962"/>
        <v>0</v>
      </c>
      <c r="Z359" s="184">
        <f t="shared" si="962"/>
        <v>0</v>
      </c>
      <c r="AA359" s="184">
        <f t="shared" si="962"/>
        <v>0</v>
      </c>
      <c r="AB359" s="184">
        <f t="shared" si="962"/>
        <v>0</v>
      </c>
      <c r="AC359" s="184">
        <f t="shared" si="962"/>
        <v>0</v>
      </c>
      <c r="AD359" s="184">
        <f t="shared" si="962"/>
        <v>0</v>
      </c>
      <c r="AE359" s="184">
        <f t="shared" si="962"/>
        <v>0</v>
      </c>
      <c r="AF359" s="184">
        <f t="shared" si="962"/>
        <v>0</v>
      </c>
      <c r="AG359" s="184">
        <f t="shared" si="962"/>
        <v>0</v>
      </c>
      <c r="AH359" s="184">
        <f t="shared" si="962"/>
        <v>0</v>
      </c>
      <c r="AI359" s="184">
        <f t="shared" si="962"/>
        <v>0</v>
      </c>
      <c r="AJ359" s="184">
        <f t="shared" si="962"/>
        <v>0</v>
      </c>
      <c r="AK359" s="184">
        <f t="shared" si="962"/>
        <v>0</v>
      </c>
      <c r="AL359" s="184">
        <f t="shared" si="962"/>
        <v>0</v>
      </c>
      <c r="AM359" s="184">
        <f t="shared" si="962"/>
        <v>0</v>
      </c>
      <c r="AN359" s="184">
        <f t="shared" si="962"/>
        <v>0</v>
      </c>
      <c r="AO359" s="184">
        <f t="shared" si="962"/>
        <v>0</v>
      </c>
      <c r="AP359" s="184">
        <f t="shared" si="962"/>
        <v>0</v>
      </c>
      <c r="AQ359" s="184">
        <f t="shared" si="962"/>
        <v>0</v>
      </c>
      <c r="AR359" s="184">
        <f t="shared" si="962"/>
        <v>0</v>
      </c>
      <c r="AS359" s="184">
        <f t="shared" si="962"/>
        <v>0</v>
      </c>
      <c r="AT359" s="184">
        <f t="shared" si="962"/>
        <v>0</v>
      </c>
      <c r="AU359" s="184">
        <f t="shared" si="962"/>
        <v>0</v>
      </c>
      <c r="AV359" s="300"/>
    </row>
    <row r="360" spans="1:48" ht="21.75" customHeight="1">
      <c r="A360" s="298"/>
      <c r="B360" s="299"/>
      <c r="C360" s="299"/>
      <c r="D360" s="188" t="s">
        <v>43</v>
      </c>
      <c r="E360" s="186">
        <f t="shared" si="817"/>
        <v>123924.05</v>
      </c>
      <c r="F360" s="186">
        <f t="shared" si="818"/>
        <v>123924.05</v>
      </c>
      <c r="G360" s="186">
        <f t="shared" si="732"/>
        <v>100</v>
      </c>
      <c r="H360" s="184">
        <f t="shared" ref="H360:AU360" si="963">H365+H370+H375+H380+H385+H390</f>
        <v>37861</v>
      </c>
      <c r="I360" s="184">
        <f t="shared" si="963"/>
        <v>37861</v>
      </c>
      <c r="J360" s="184">
        <f t="shared" si="963"/>
        <v>100</v>
      </c>
      <c r="K360" s="184">
        <f>K365+K370+K375+K380+K385+K390</f>
        <v>40048.520000000004</v>
      </c>
      <c r="L360" s="184">
        <f t="shared" si="963"/>
        <v>40048.520000000004</v>
      </c>
      <c r="M360" s="184">
        <f t="shared" si="963"/>
        <v>0</v>
      </c>
      <c r="N360" s="184">
        <f t="shared" si="963"/>
        <v>0</v>
      </c>
      <c r="O360" s="184">
        <f t="shared" si="963"/>
        <v>0</v>
      </c>
      <c r="P360" s="184">
        <f t="shared" si="963"/>
        <v>0</v>
      </c>
      <c r="Q360" s="184">
        <f t="shared" si="963"/>
        <v>0</v>
      </c>
      <c r="R360" s="184">
        <f t="shared" si="963"/>
        <v>0</v>
      </c>
      <c r="S360" s="184">
        <f t="shared" si="963"/>
        <v>0</v>
      </c>
      <c r="T360" s="184">
        <f t="shared" si="963"/>
        <v>27619.79</v>
      </c>
      <c r="U360" s="184">
        <f t="shared" si="963"/>
        <v>27619.79</v>
      </c>
      <c r="V360" s="184">
        <f t="shared" si="963"/>
        <v>0</v>
      </c>
      <c r="W360" s="184">
        <f t="shared" si="963"/>
        <v>0</v>
      </c>
      <c r="X360" s="184">
        <f t="shared" si="963"/>
        <v>0</v>
      </c>
      <c r="Y360" s="184">
        <f t="shared" si="963"/>
        <v>0</v>
      </c>
      <c r="Z360" s="184">
        <f t="shared" si="963"/>
        <v>18394.740000000002</v>
      </c>
      <c r="AA360" s="184">
        <f t="shared" si="963"/>
        <v>18394.740000000002</v>
      </c>
      <c r="AB360" s="184">
        <f t="shared" si="963"/>
        <v>0</v>
      </c>
      <c r="AC360" s="184">
        <f t="shared" si="963"/>
        <v>0</v>
      </c>
      <c r="AD360" s="184">
        <f t="shared" si="963"/>
        <v>0</v>
      </c>
      <c r="AE360" s="184">
        <f t="shared" si="963"/>
        <v>0</v>
      </c>
      <c r="AF360" s="184">
        <f t="shared" si="963"/>
        <v>0</v>
      </c>
      <c r="AG360" s="184">
        <f t="shared" si="963"/>
        <v>0</v>
      </c>
      <c r="AH360" s="184">
        <f t="shared" si="963"/>
        <v>0</v>
      </c>
      <c r="AI360" s="184">
        <f t="shared" si="963"/>
        <v>0</v>
      </c>
      <c r="AJ360" s="184">
        <f t="shared" si="963"/>
        <v>0</v>
      </c>
      <c r="AK360" s="184">
        <f t="shared" si="963"/>
        <v>0</v>
      </c>
      <c r="AL360" s="184">
        <f t="shared" si="963"/>
        <v>0</v>
      </c>
      <c r="AM360" s="184">
        <f t="shared" si="963"/>
        <v>0</v>
      </c>
      <c r="AN360" s="184">
        <f t="shared" si="963"/>
        <v>0</v>
      </c>
      <c r="AO360" s="184">
        <f t="shared" si="963"/>
        <v>0</v>
      </c>
      <c r="AP360" s="184">
        <f t="shared" si="963"/>
        <v>0</v>
      </c>
      <c r="AQ360" s="184">
        <f t="shared" si="963"/>
        <v>0</v>
      </c>
      <c r="AR360" s="184">
        <f t="shared" si="963"/>
        <v>0</v>
      </c>
      <c r="AS360" s="184">
        <f t="shared" si="963"/>
        <v>0</v>
      </c>
      <c r="AT360" s="184">
        <f t="shared" si="963"/>
        <v>0</v>
      </c>
      <c r="AU360" s="184">
        <f t="shared" si="963"/>
        <v>0</v>
      </c>
      <c r="AV360" s="300"/>
    </row>
    <row r="361" spans="1:48" ht="30" customHeight="1">
      <c r="A361" s="298"/>
      <c r="B361" s="299"/>
      <c r="C361" s="299"/>
      <c r="D361" s="189" t="s">
        <v>273</v>
      </c>
      <c r="E361" s="186">
        <f t="shared" si="817"/>
        <v>0</v>
      </c>
      <c r="F361" s="186">
        <f t="shared" si="818"/>
        <v>0</v>
      </c>
      <c r="G361" s="186" t="e">
        <f t="shared" si="732"/>
        <v>#DIV/0!</v>
      </c>
      <c r="H361" s="184">
        <f t="shared" ref="H361:AU361" si="964">H366+H371+H376+H381+H386+H391</f>
        <v>0</v>
      </c>
      <c r="I361" s="184">
        <f t="shared" si="964"/>
        <v>0</v>
      </c>
      <c r="J361" s="184">
        <f t="shared" si="964"/>
        <v>0</v>
      </c>
      <c r="K361" s="184">
        <f t="shared" si="964"/>
        <v>0</v>
      </c>
      <c r="L361" s="184">
        <f t="shared" si="964"/>
        <v>0</v>
      </c>
      <c r="M361" s="184">
        <f t="shared" si="964"/>
        <v>0</v>
      </c>
      <c r="N361" s="184">
        <f t="shared" si="964"/>
        <v>0</v>
      </c>
      <c r="O361" s="184">
        <f t="shared" si="964"/>
        <v>0</v>
      </c>
      <c r="P361" s="184">
        <f t="shared" si="964"/>
        <v>0</v>
      </c>
      <c r="Q361" s="184">
        <f t="shared" si="964"/>
        <v>0</v>
      </c>
      <c r="R361" s="184">
        <f t="shared" si="964"/>
        <v>0</v>
      </c>
      <c r="S361" s="184">
        <f t="shared" si="964"/>
        <v>0</v>
      </c>
      <c r="T361" s="184">
        <f t="shared" si="964"/>
        <v>0</v>
      </c>
      <c r="U361" s="184">
        <f t="shared" si="964"/>
        <v>0</v>
      </c>
      <c r="V361" s="184">
        <f t="shared" si="964"/>
        <v>0</v>
      </c>
      <c r="W361" s="184">
        <f t="shared" si="964"/>
        <v>0</v>
      </c>
      <c r="X361" s="184">
        <f t="shared" si="964"/>
        <v>0</v>
      </c>
      <c r="Y361" s="184">
        <f t="shared" si="964"/>
        <v>0</v>
      </c>
      <c r="Z361" s="184">
        <f t="shared" si="964"/>
        <v>0</v>
      </c>
      <c r="AA361" s="184">
        <f t="shared" si="964"/>
        <v>0</v>
      </c>
      <c r="AB361" s="184">
        <f t="shared" si="964"/>
        <v>0</v>
      </c>
      <c r="AC361" s="184">
        <f t="shared" si="964"/>
        <v>0</v>
      </c>
      <c r="AD361" s="184">
        <f t="shared" si="964"/>
        <v>0</v>
      </c>
      <c r="AE361" s="184">
        <f t="shared" si="964"/>
        <v>0</v>
      </c>
      <c r="AF361" s="184">
        <f t="shared" si="964"/>
        <v>0</v>
      </c>
      <c r="AG361" s="184">
        <f t="shared" si="964"/>
        <v>0</v>
      </c>
      <c r="AH361" s="184">
        <f t="shared" si="964"/>
        <v>0</v>
      </c>
      <c r="AI361" s="184">
        <f t="shared" si="964"/>
        <v>0</v>
      </c>
      <c r="AJ361" s="184">
        <f t="shared" si="964"/>
        <v>0</v>
      </c>
      <c r="AK361" s="184">
        <f t="shared" si="964"/>
        <v>0</v>
      </c>
      <c r="AL361" s="184">
        <f t="shared" si="964"/>
        <v>0</v>
      </c>
      <c r="AM361" s="184">
        <f t="shared" si="964"/>
        <v>0</v>
      </c>
      <c r="AN361" s="184">
        <f t="shared" si="964"/>
        <v>0</v>
      </c>
      <c r="AO361" s="184">
        <f t="shared" si="964"/>
        <v>0</v>
      </c>
      <c r="AP361" s="184">
        <f t="shared" si="964"/>
        <v>0</v>
      </c>
      <c r="AQ361" s="184">
        <f t="shared" si="964"/>
        <v>0</v>
      </c>
      <c r="AR361" s="184">
        <f t="shared" si="964"/>
        <v>0</v>
      </c>
      <c r="AS361" s="184">
        <f t="shared" si="964"/>
        <v>0</v>
      </c>
      <c r="AT361" s="184">
        <f t="shared" si="964"/>
        <v>0</v>
      </c>
      <c r="AU361" s="184">
        <f t="shared" si="964"/>
        <v>0</v>
      </c>
      <c r="AV361" s="300"/>
    </row>
    <row r="362" spans="1:48" s="116" customFormat="1" ht="22.2" customHeight="1">
      <c r="A362" s="298"/>
      <c r="B362" s="299" t="s">
        <v>357</v>
      </c>
      <c r="C362" s="299"/>
      <c r="D362" s="192" t="s">
        <v>41</v>
      </c>
      <c r="E362" s="186">
        <f t="shared" si="817"/>
        <v>1010.76</v>
      </c>
      <c r="F362" s="186">
        <f t="shared" si="818"/>
        <v>1010.76</v>
      </c>
      <c r="G362" s="186">
        <f t="shared" si="732"/>
        <v>100</v>
      </c>
      <c r="H362" s="186">
        <f>SUM(H363:H366)</f>
        <v>0</v>
      </c>
      <c r="I362" s="186">
        <f t="shared" ref="I362" si="965">SUM(I363:I366)</f>
        <v>0</v>
      </c>
      <c r="J362" s="186"/>
      <c r="K362" s="186">
        <f t="shared" ref="K362" si="966">SUM(K363:K366)</f>
        <v>747.92</v>
      </c>
      <c r="L362" s="186">
        <f t="shared" ref="L362" si="967">SUM(L363:L366)</f>
        <v>747.92</v>
      </c>
      <c r="M362" s="186"/>
      <c r="N362" s="186">
        <f t="shared" ref="N362" si="968">SUM(N363:N366)</f>
        <v>0</v>
      </c>
      <c r="O362" s="186">
        <f t="shared" ref="O362" si="969">SUM(O363:O366)</f>
        <v>0</v>
      </c>
      <c r="P362" s="186"/>
      <c r="Q362" s="186">
        <f t="shared" ref="Q362" si="970">SUM(Q363:Q366)</f>
        <v>0</v>
      </c>
      <c r="R362" s="186">
        <f t="shared" ref="R362" si="971">SUM(R363:R366)</f>
        <v>0</v>
      </c>
      <c r="S362" s="186"/>
      <c r="T362" s="186">
        <f t="shared" ref="T362" si="972">SUM(T363:T366)</f>
        <v>0</v>
      </c>
      <c r="U362" s="186">
        <f t="shared" ref="U362" si="973">SUM(U363:U366)</f>
        <v>0</v>
      </c>
      <c r="V362" s="186"/>
      <c r="W362" s="186">
        <f t="shared" ref="W362" si="974">SUM(W363:W366)</f>
        <v>0</v>
      </c>
      <c r="X362" s="186">
        <f t="shared" ref="X362" si="975">SUM(X363:X366)</f>
        <v>0</v>
      </c>
      <c r="Y362" s="186"/>
      <c r="Z362" s="186">
        <f t="shared" ref="Z362" si="976">SUM(Z363:Z366)</f>
        <v>262.83999999999997</v>
      </c>
      <c r="AA362" s="186">
        <f t="shared" ref="AA362" si="977">SUM(AA363:AA366)</f>
        <v>262.83999999999997</v>
      </c>
      <c r="AB362" s="186"/>
      <c r="AC362" s="186">
        <f t="shared" ref="AC362" si="978">SUM(AC363:AC366)</f>
        <v>0</v>
      </c>
      <c r="AD362" s="186">
        <f t="shared" ref="AD362" si="979">SUM(AD363:AD366)</f>
        <v>0</v>
      </c>
      <c r="AE362" s="186"/>
      <c r="AF362" s="186">
        <f t="shared" ref="AF362" si="980">SUM(AF363:AF366)</f>
        <v>0</v>
      </c>
      <c r="AG362" s="186">
        <f t="shared" ref="AG362" si="981">SUM(AG363:AG366)</f>
        <v>0</v>
      </c>
      <c r="AH362" s="186">
        <f t="shared" ref="AH362" si="982">SUM(AH363:AH366)</f>
        <v>0</v>
      </c>
      <c r="AI362" s="186">
        <f t="shared" ref="AI362" si="983">SUM(AI363:AI366)</f>
        <v>0</v>
      </c>
      <c r="AJ362" s="186">
        <f t="shared" ref="AJ362" si="984">SUM(AJ363:AJ366)</f>
        <v>0</v>
      </c>
      <c r="AK362" s="186">
        <f t="shared" ref="AK362" si="985">SUM(AK363:AK366)</f>
        <v>0</v>
      </c>
      <c r="AL362" s="186">
        <f t="shared" ref="AL362" si="986">SUM(AL363:AL366)</f>
        <v>0</v>
      </c>
      <c r="AM362" s="186"/>
      <c r="AN362" s="186">
        <f t="shared" ref="AN362" si="987">SUM(AN363:AN366)</f>
        <v>0</v>
      </c>
      <c r="AO362" s="186">
        <f t="shared" ref="AO362" si="988">SUM(AO363:AO366)</f>
        <v>0</v>
      </c>
      <c r="AP362" s="186">
        <f t="shared" ref="AP362" si="989">SUM(AP363:AP366)</f>
        <v>0</v>
      </c>
      <c r="AQ362" s="186">
        <f t="shared" ref="AQ362" si="990">SUM(AQ363:AQ366)</f>
        <v>0</v>
      </c>
      <c r="AR362" s="186"/>
      <c r="AS362" s="186">
        <f t="shared" ref="AS362" si="991">SUM(AS363:AS366)</f>
        <v>0</v>
      </c>
      <c r="AT362" s="186">
        <f t="shared" ref="AT362" si="992">SUM(AT363:AT366)</f>
        <v>0</v>
      </c>
      <c r="AU362" s="187"/>
      <c r="AV362" s="300"/>
    </row>
    <row r="363" spans="1:48">
      <c r="A363" s="298"/>
      <c r="B363" s="299"/>
      <c r="C363" s="299"/>
      <c r="D363" s="188" t="s">
        <v>37</v>
      </c>
      <c r="E363" s="186">
        <f t="shared" si="817"/>
        <v>0</v>
      </c>
      <c r="F363" s="186">
        <f t="shared" si="818"/>
        <v>0</v>
      </c>
      <c r="G363" s="186" t="e">
        <f t="shared" si="732"/>
        <v>#DIV/0!</v>
      </c>
      <c r="H363" s="184"/>
      <c r="I363" s="184"/>
      <c r="J363" s="190"/>
      <c r="K363" s="184"/>
      <c r="L363" s="184"/>
      <c r="M363" s="190"/>
      <c r="N363" s="184"/>
      <c r="O363" s="184"/>
      <c r="P363" s="190"/>
      <c r="Q363" s="184"/>
      <c r="R363" s="184"/>
      <c r="S363" s="190"/>
      <c r="T363" s="184"/>
      <c r="U363" s="184"/>
      <c r="V363" s="190"/>
      <c r="W363" s="184"/>
      <c r="X363" s="184"/>
      <c r="Y363" s="190"/>
      <c r="Z363" s="184"/>
      <c r="AA363" s="184"/>
      <c r="AB363" s="190"/>
      <c r="AC363" s="184"/>
      <c r="AD363" s="184"/>
      <c r="AE363" s="190"/>
      <c r="AF363" s="184"/>
      <c r="AG363" s="184"/>
      <c r="AH363" s="190"/>
      <c r="AI363" s="184"/>
      <c r="AJ363" s="184"/>
      <c r="AK363" s="190"/>
      <c r="AL363" s="184"/>
      <c r="AM363" s="184"/>
      <c r="AN363" s="184"/>
      <c r="AO363" s="184"/>
      <c r="AP363" s="190"/>
      <c r="AQ363" s="190"/>
      <c r="AR363" s="190"/>
      <c r="AS363" s="184"/>
      <c r="AT363" s="184"/>
      <c r="AU363" s="190"/>
      <c r="AV363" s="300"/>
    </row>
    <row r="364" spans="1:48" ht="31.2" customHeight="1">
      <c r="A364" s="298"/>
      <c r="B364" s="299"/>
      <c r="C364" s="299"/>
      <c r="D364" s="188" t="s">
        <v>2</v>
      </c>
      <c r="E364" s="186">
        <f t="shared" si="817"/>
        <v>0</v>
      </c>
      <c r="F364" s="186">
        <f t="shared" si="818"/>
        <v>0</v>
      </c>
      <c r="G364" s="186" t="e">
        <f t="shared" si="732"/>
        <v>#DIV/0!</v>
      </c>
      <c r="H364" s="184"/>
      <c r="I364" s="184"/>
      <c r="J364" s="190"/>
      <c r="K364" s="184"/>
      <c r="L364" s="184"/>
      <c r="M364" s="190"/>
      <c r="N364" s="184"/>
      <c r="O364" s="184"/>
      <c r="P364" s="190"/>
      <c r="Q364" s="184"/>
      <c r="R364" s="184"/>
      <c r="S364" s="190"/>
      <c r="T364" s="184"/>
      <c r="U364" s="184"/>
      <c r="V364" s="190"/>
      <c r="W364" s="184"/>
      <c r="X364" s="184"/>
      <c r="Y364" s="190"/>
      <c r="Z364" s="184"/>
      <c r="AA364" s="184"/>
      <c r="AB364" s="190"/>
      <c r="AC364" s="184"/>
      <c r="AD364" s="184"/>
      <c r="AE364" s="190"/>
      <c r="AF364" s="184"/>
      <c r="AG364" s="184"/>
      <c r="AH364" s="190"/>
      <c r="AI364" s="184"/>
      <c r="AJ364" s="184"/>
      <c r="AK364" s="190"/>
      <c r="AL364" s="190"/>
      <c r="AM364" s="190"/>
      <c r="AN364" s="184"/>
      <c r="AO364" s="184"/>
      <c r="AP364" s="190"/>
      <c r="AQ364" s="190"/>
      <c r="AR364" s="190"/>
      <c r="AS364" s="184"/>
      <c r="AT364" s="184"/>
      <c r="AU364" s="190"/>
      <c r="AV364" s="300"/>
    </row>
    <row r="365" spans="1:48" ht="21.75" customHeight="1">
      <c r="A365" s="298"/>
      <c r="B365" s="299"/>
      <c r="C365" s="299"/>
      <c r="D365" s="188" t="s">
        <v>43</v>
      </c>
      <c r="E365" s="186">
        <f t="shared" si="817"/>
        <v>1010.76</v>
      </c>
      <c r="F365" s="186">
        <f t="shared" si="818"/>
        <v>1010.76</v>
      </c>
      <c r="G365" s="186">
        <f t="shared" si="732"/>
        <v>100</v>
      </c>
      <c r="H365" s="184"/>
      <c r="I365" s="184"/>
      <c r="J365" s="190"/>
      <c r="K365" s="184">
        <v>747.92</v>
      </c>
      <c r="L365" s="184">
        <v>747.92</v>
      </c>
      <c r="M365" s="190"/>
      <c r="N365" s="184"/>
      <c r="O365" s="184"/>
      <c r="P365" s="190"/>
      <c r="Q365" s="184"/>
      <c r="R365" s="184"/>
      <c r="S365" s="190"/>
      <c r="T365" s="184"/>
      <c r="U365" s="184"/>
      <c r="V365" s="190"/>
      <c r="W365" s="184"/>
      <c r="X365" s="184"/>
      <c r="Y365" s="190"/>
      <c r="Z365" s="184">
        <v>262.83999999999997</v>
      </c>
      <c r="AA365" s="184">
        <v>262.83999999999997</v>
      </c>
      <c r="AB365" s="190"/>
      <c r="AC365" s="184"/>
      <c r="AD365" s="184"/>
      <c r="AE365" s="190"/>
      <c r="AF365" s="184"/>
      <c r="AG365" s="184"/>
      <c r="AH365" s="190"/>
      <c r="AI365" s="184"/>
      <c r="AJ365" s="184"/>
      <c r="AK365" s="190"/>
      <c r="AL365" s="190"/>
      <c r="AM365" s="190"/>
      <c r="AN365" s="184"/>
      <c r="AO365" s="184"/>
      <c r="AP365" s="190"/>
      <c r="AQ365" s="190"/>
      <c r="AR365" s="190"/>
      <c r="AS365" s="184"/>
      <c r="AT365" s="184"/>
      <c r="AU365" s="190"/>
      <c r="AV365" s="300"/>
    </row>
    <row r="366" spans="1:48" ht="30" customHeight="1">
      <c r="A366" s="298"/>
      <c r="B366" s="299"/>
      <c r="C366" s="299"/>
      <c r="D366" s="189" t="s">
        <v>273</v>
      </c>
      <c r="E366" s="186">
        <f t="shared" si="817"/>
        <v>0</v>
      </c>
      <c r="F366" s="186">
        <f t="shared" si="818"/>
        <v>0</v>
      </c>
      <c r="G366" s="186" t="e">
        <f t="shared" si="732"/>
        <v>#DIV/0!</v>
      </c>
      <c r="H366" s="184"/>
      <c r="I366" s="184"/>
      <c r="J366" s="190"/>
      <c r="K366" s="184"/>
      <c r="L366" s="184"/>
      <c r="M366" s="190"/>
      <c r="N366" s="184"/>
      <c r="O366" s="184"/>
      <c r="P366" s="190"/>
      <c r="Q366" s="184"/>
      <c r="R366" s="184"/>
      <c r="S366" s="190"/>
      <c r="T366" s="184"/>
      <c r="U366" s="184"/>
      <c r="V366" s="190"/>
      <c r="W366" s="184"/>
      <c r="X366" s="184"/>
      <c r="Y366" s="190"/>
      <c r="Z366" s="184"/>
      <c r="AA366" s="184"/>
      <c r="AB366" s="190"/>
      <c r="AC366" s="184"/>
      <c r="AD366" s="184"/>
      <c r="AE366" s="190"/>
      <c r="AF366" s="184"/>
      <c r="AG366" s="184"/>
      <c r="AH366" s="190"/>
      <c r="AI366" s="184"/>
      <c r="AJ366" s="184"/>
      <c r="AK366" s="190"/>
      <c r="AL366" s="190"/>
      <c r="AM366" s="190"/>
      <c r="AN366" s="184"/>
      <c r="AO366" s="184"/>
      <c r="AP366" s="190"/>
      <c r="AQ366" s="190"/>
      <c r="AR366" s="190"/>
      <c r="AS366" s="184"/>
      <c r="AT366" s="184"/>
      <c r="AU366" s="190"/>
      <c r="AV366" s="300"/>
    </row>
    <row r="367" spans="1:48" s="116" customFormat="1" ht="22.2" customHeight="1">
      <c r="A367" s="298"/>
      <c r="B367" s="299" t="s">
        <v>358</v>
      </c>
      <c r="C367" s="299"/>
      <c r="D367" s="192" t="s">
        <v>41</v>
      </c>
      <c r="E367" s="186">
        <f t="shared" si="817"/>
        <v>207.41</v>
      </c>
      <c r="F367" s="186">
        <f t="shared" si="818"/>
        <v>207.41</v>
      </c>
      <c r="G367" s="186">
        <f t="shared" si="732"/>
        <v>100</v>
      </c>
      <c r="H367" s="186">
        <f>SUM(H368:H371)</f>
        <v>0</v>
      </c>
      <c r="I367" s="186">
        <f t="shared" ref="I367" si="993">SUM(I368:I371)</f>
        <v>0</v>
      </c>
      <c r="J367" s="186"/>
      <c r="K367" s="186">
        <f t="shared" ref="K367" si="994">SUM(K368:K371)</f>
        <v>153.47</v>
      </c>
      <c r="L367" s="186">
        <f t="shared" ref="L367" si="995">SUM(L368:L371)</f>
        <v>153.47</v>
      </c>
      <c r="M367" s="186"/>
      <c r="N367" s="186">
        <f t="shared" ref="N367" si="996">SUM(N368:N371)</f>
        <v>0</v>
      </c>
      <c r="O367" s="186">
        <f t="shared" ref="O367" si="997">SUM(O368:O371)</f>
        <v>0</v>
      </c>
      <c r="P367" s="186"/>
      <c r="Q367" s="186">
        <f t="shared" ref="Q367" si="998">SUM(Q368:Q371)</f>
        <v>0</v>
      </c>
      <c r="R367" s="186">
        <f t="shared" ref="R367" si="999">SUM(R368:R371)</f>
        <v>0</v>
      </c>
      <c r="S367" s="186"/>
      <c r="T367" s="186">
        <f t="shared" ref="T367" si="1000">SUM(T368:T371)</f>
        <v>0</v>
      </c>
      <c r="U367" s="186">
        <f t="shared" ref="U367" si="1001">SUM(U368:U371)</f>
        <v>0</v>
      </c>
      <c r="V367" s="186"/>
      <c r="W367" s="186">
        <f t="shared" ref="W367" si="1002">SUM(W368:W371)</f>
        <v>0</v>
      </c>
      <c r="X367" s="186">
        <f t="shared" ref="X367" si="1003">SUM(X368:X371)</f>
        <v>0</v>
      </c>
      <c r="Y367" s="186"/>
      <c r="Z367" s="186">
        <f t="shared" ref="Z367" si="1004">SUM(Z368:Z371)</f>
        <v>53.94</v>
      </c>
      <c r="AA367" s="186">
        <f t="shared" ref="AA367" si="1005">SUM(AA368:AA371)</f>
        <v>53.94</v>
      </c>
      <c r="AB367" s="186"/>
      <c r="AC367" s="186">
        <f t="shared" ref="AC367" si="1006">SUM(AC368:AC371)</f>
        <v>0</v>
      </c>
      <c r="AD367" s="186">
        <f t="shared" ref="AD367" si="1007">SUM(AD368:AD371)</f>
        <v>0</v>
      </c>
      <c r="AE367" s="186"/>
      <c r="AF367" s="186">
        <f t="shared" ref="AF367" si="1008">SUM(AF368:AF371)</f>
        <v>0</v>
      </c>
      <c r="AG367" s="186">
        <f t="shared" ref="AG367" si="1009">SUM(AG368:AG371)</f>
        <v>0</v>
      </c>
      <c r="AH367" s="186">
        <f t="shared" ref="AH367" si="1010">SUM(AH368:AH371)</f>
        <v>0</v>
      </c>
      <c r="AI367" s="186">
        <f t="shared" ref="AI367" si="1011">SUM(AI368:AI371)</f>
        <v>0</v>
      </c>
      <c r="AJ367" s="186">
        <f t="shared" ref="AJ367" si="1012">SUM(AJ368:AJ371)</f>
        <v>0</v>
      </c>
      <c r="AK367" s="186">
        <f t="shared" ref="AK367" si="1013">SUM(AK368:AK371)</f>
        <v>0</v>
      </c>
      <c r="AL367" s="186">
        <f t="shared" ref="AL367" si="1014">SUM(AL368:AL371)</f>
        <v>0</v>
      </c>
      <c r="AM367" s="186"/>
      <c r="AN367" s="186">
        <f t="shared" ref="AN367" si="1015">SUM(AN368:AN371)</f>
        <v>0</v>
      </c>
      <c r="AO367" s="186">
        <f t="shared" ref="AO367" si="1016">SUM(AO368:AO371)</f>
        <v>0</v>
      </c>
      <c r="AP367" s="186">
        <f t="shared" ref="AP367" si="1017">SUM(AP368:AP371)</f>
        <v>0</v>
      </c>
      <c r="AQ367" s="186">
        <f t="shared" ref="AQ367" si="1018">SUM(AQ368:AQ371)</f>
        <v>0</v>
      </c>
      <c r="AR367" s="186"/>
      <c r="AS367" s="186">
        <f t="shared" ref="AS367" si="1019">SUM(AS368:AS371)</f>
        <v>0</v>
      </c>
      <c r="AT367" s="186">
        <f t="shared" ref="AT367" si="1020">SUM(AT368:AT371)</f>
        <v>0</v>
      </c>
      <c r="AU367" s="187"/>
      <c r="AV367" s="300"/>
    </row>
    <row r="368" spans="1:48">
      <c r="A368" s="298"/>
      <c r="B368" s="299"/>
      <c r="C368" s="299"/>
      <c r="D368" s="188" t="s">
        <v>37</v>
      </c>
      <c r="E368" s="186">
        <f t="shared" si="817"/>
        <v>0</v>
      </c>
      <c r="F368" s="186">
        <f t="shared" si="818"/>
        <v>0</v>
      </c>
      <c r="G368" s="186" t="e">
        <f t="shared" si="732"/>
        <v>#DIV/0!</v>
      </c>
      <c r="H368" s="184"/>
      <c r="I368" s="184"/>
      <c r="J368" s="190"/>
      <c r="K368" s="184"/>
      <c r="L368" s="184"/>
      <c r="M368" s="190"/>
      <c r="N368" s="184"/>
      <c r="O368" s="184"/>
      <c r="P368" s="190"/>
      <c r="Q368" s="184"/>
      <c r="R368" s="184"/>
      <c r="S368" s="190"/>
      <c r="T368" s="184"/>
      <c r="U368" s="184"/>
      <c r="V368" s="190"/>
      <c r="W368" s="184"/>
      <c r="X368" s="184"/>
      <c r="Y368" s="190"/>
      <c r="Z368" s="184"/>
      <c r="AA368" s="184"/>
      <c r="AB368" s="190"/>
      <c r="AC368" s="184"/>
      <c r="AD368" s="184"/>
      <c r="AE368" s="190"/>
      <c r="AF368" s="184"/>
      <c r="AG368" s="184"/>
      <c r="AH368" s="190"/>
      <c r="AI368" s="184"/>
      <c r="AJ368" s="184"/>
      <c r="AK368" s="190"/>
      <c r="AL368" s="184"/>
      <c r="AM368" s="184"/>
      <c r="AN368" s="184"/>
      <c r="AO368" s="184"/>
      <c r="AP368" s="190"/>
      <c r="AQ368" s="190"/>
      <c r="AR368" s="190"/>
      <c r="AS368" s="184"/>
      <c r="AT368" s="184"/>
      <c r="AU368" s="190"/>
      <c r="AV368" s="300"/>
    </row>
    <row r="369" spans="1:48" ht="31.2" customHeight="1">
      <c r="A369" s="298"/>
      <c r="B369" s="299"/>
      <c r="C369" s="299"/>
      <c r="D369" s="188" t="s">
        <v>2</v>
      </c>
      <c r="E369" s="186">
        <f t="shared" si="817"/>
        <v>0</v>
      </c>
      <c r="F369" s="186">
        <f t="shared" si="818"/>
        <v>0</v>
      </c>
      <c r="G369" s="186" t="e">
        <f t="shared" si="732"/>
        <v>#DIV/0!</v>
      </c>
      <c r="H369" s="184"/>
      <c r="I369" s="184"/>
      <c r="J369" s="190"/>
      <c r="K369" s="184"/>
      <c r="L369" s="184"/>
      <c r="M369" s="190"/>
      <c r="N369" s="184"/>
      <c r="O369" s="184"/>
      <c r="P369" s="190"/>
      <c r="Q369" s="184"/>
      <c r="R369" s="184"/>
      <c r="S369" s="190"/>
      <c r="T369" s="184"/>
      <c r="U369" s="184"/>
      <c r="V369" s="190"/>
      <c r="W369" s="184"/>
      <c r="X369" s="184"/>
      <c r="Y369" s="190"/>
      <c r="Z369" s="184"/>
      <c r="AA369" s="184"/>
      <c r="AB369" s="190"/>
      <c r="AC369" s="184"/>
      <c r="AD369" s="184"/>
      <c r="AE369" s="190"/>
      <c r="AF369" s="184"/>
      <c r="AG369" s="184"/>
      <c r="AH369" s="190"/>
      <c r="AI369" s="184"/>
      <c r="AJ369" s="184"/>
      <c r="AK369" s="190"/>
      <c r="AL369" s="190"/>
      <c r="AM369" s="190"/>
      <c r="AN369" s="184"/>
      <c r="AO369" s="184"/>
      <c r="AP369" s="190"/>
      <c r="AQ369" s="190"/>
      <c r="AR369" s="190"/>
      <c r="AS369" s="184"/>
      <c r="AT369" s="184"/>
      <c r="AU369" s="190"/>
      <c r="AV369" s="300"/>
    </row>
    <row r="370" spans="1:48" ht="21.75" customHeight="1">
      <c r="A370" s="298"/>
      <c r="B370" s="299"/>
      <c r="C370" s="299"/>
      <c r="D370" s="188" t="s">
        <v>43</v>
      </c>
      <c r="E370" s="233">
        <f t="shared" si="817"/>
        <v>207.41</v>
      </c>
      <c r="F370" s="233">
        <f t="shared" si="818"/>
        <v>207.41</v>
      </c>
      <c r="G370" s="186">
        <f t="shared" si="732"/>
        <v>100</v>
      </c>
      <c r="H370" s="184"/>
      <c r="I370" s="184"/>
      <c r="J370" s="190"/>
      <c r="K370" s="184">
        <v>153.47</v>
      </c>
      <c r="L370" s="184">
        <v>153.47</v>
      </c>
      <c r="M370" s="190"/>
      <c r="N370" s="184"/>
      <c r="O370" s="184"/>
      <c r="P370" s="190"/>
      <c r="Q370" s="184"/>
      <c r="R370" s="184"/>
      <c r="S370" s="190"/>
      <c r="T370" s="184"/>
      <c r="U370" s="184"/>
      <c r="V370" s="190"/>
      <c r="W370" s="184"/>
      <c r="X370" s="184"/>
      <c r="Y370" s="190"/>
      <c r="Z370" s="184">
        <v>53.94</v>
      </c>
      <c r="AA370" s="184">
        <v>53.94</v>
      </c>
      <c r="AB370" s="190"/>
      <c r="AC370" s="184"/>
      <c r="AD370" s="184"/>
      <c r="AE370" s="190"/>
      <c r="AF370" s="184"/>
      <c r="AG370" s="184"/>
      <c r="AH370" s="190"/>
      <c r="AI370" s="184"/>
      <c r="AJ370" s="184"/>
      <c r="AK370" s="190"/>
      <c r="AL370" s="190"/>
      <c r="AM370" s="190"/>
      <c r="AN370" s="184"/>
      <c r="AO370" s="184"/>
      <c r="AP370" s="190"/>
      <c r="AQ370" s="190"/>
      <c r="AR370" s="190"/>
      <c r="AS370" s="184"/>
      <c r="AT370" s="184"/>
      <c r="AU370" s="190"/>
      <c r="AV370" s="300"/>
    </row>
    <row r="371" spans="1:48" ht="30" customHeight="1">
      <c r="A371" s="298"/>
      <c r="B371" s="299"/>
      <c r="C371" s="299"/>
      <c r="D371" s="189" t="s">
        <v>273</v>
      </c>
      <c r="E371" s="186">
        <f t="shared" si="817"/>
        <v>0</v>
      </c>
      <c r="F371" s="186">
        <f t="shared" si="818"/>
        <v>0</v>
      </c>
      <c r="G371" s="186" t="e">
        <f t="shared" si="732"/>
        <v>#DIV/0!</v>
      </c>
      <c r="H371" s="184"/>
      <c r="I371" s="184"/>
      <c r="J371" s="190"/>
      <c r="K371" s="184"/>
      <c r="L371" s="184"/>
      <c r="M371" s="190"/>
      <c r="N371" s="184"/>
      <c r="O371" s="184"/>
      <c r="P371" s="190"/>
      <c r="Q371" s="184"/>
      <c r="R371" s="184"/>
      <c r="S371" s="190"/>
      <c r="T371" s="184"/>
      <c r="U371" s="184"/>
      <c r="V371" s="190"/>
      <c r="W371" s="184"/>
      <c r="X371" s="184"/>
      <c r="Y371" s="190"/>
      <c r="Z371" s="184"/>
      <c r="AA371" s="184"/>
      <c r="AB371" s="190"/>
      <c r="AC371" s="184"/>
      <c r="AD371" s="184"/>
      <c r="AE371" s="190"/>
      <c r="AF371" s="184"/>
      <c r="AG371" s="184"/>
      <c r="AH371" s="190"/>
      <c r="AI371" s="184"/>
      <c r="AJ371" s="184"/>
      <c r="AK371" s="190"/>
      <c r="AL371" s="190"/>
      <c r="AM371" s="190"/>
      <c r="AN371" s="184"/>
      <c r="AO371" s="184"/>
      <c r="AP371" s="190"/>
      <c r="AQ371" s="190"/>
      <c r="AR371" s="190"/>
      <c r="AS371" s="184"/>
      <c r="AT371" s="184"/>
      <c r="AU371" s="190"/>
      <c r="AV371" s="300"/>
    </row>
    <row r="372" spans="1:48" s="116" customFormat="1" ht="22.2" customHeight="1">
      <c r="A372" s="298"/>
      <c r="B372" s="299" t="s">
        <v>359</v>
      </c>
      <c r="C372" s="299"/>
      <c r="D372" s="192" t="s">
        <v>41</v>
      </c>
      <c r="E372" s="186">
        <f t="shared" ref="E372:E435" si="1021">H372+K372+N372+Q372+T372+W372+Z372+AC372+AF372+AI372+AN372+AS372</f>
        <v>52599.74</v>
      </c>
      <c r="F372" s="186">
        <f t="shared" ref="F372:F435" si="1022">I372+L372+O372+R372+U372+X372+AA372+AD372+AG372+AJ372+AO372+AT372</f>
        <v>52599.74</v>
      </c>
      <c r="G372" s="186">
        <f t="shared" si="732"/>
        <v>100</v>
      </c>
      <c r="H372" s="186">
        <f>SUM(H373:H376)</f>
        <v>18088.14</v>
      </c>
      <c r="I372" s="186">
        <f t="shared" ref="I372" si="1023">SUM(I373:I376)</f>
        <v>18088.14</v>
      </c>
      <c r="J372" s="186"/>
      <c r="K372" s="186">
        <f t="shared" ref="K372" si="1024">SUM(K373:K376)</f>
        <v>10109.07</v>
      </c>
      <c r="L372" s="186">
        <f t="shared" ref="L372" si="1025">SUM(L373:L376)</f>
        <v>10109.07</v>
      </c>
      <c r="M372" s="186"/>
      <c r="N372" s="186">
        <f t="shared" ref="N372" si="1026">SUM(N373:N376)</f>
        <v>0</v>
      </c>
      <c r="O372" s="186">
        <f t="shared" ref="O372" si="1027">SUM(O373:O376)</f>
        <v>0</v>
      </c>
      <c r="P372" s="186"/>
      <c r="Q372" s="186">
        <f t="shared" ref="Q372" si="1028">SUM(Q373:Q376)</f>
        <v>0</v>
      </c>
      <c r="R372" s="186">
        <f t="shared" ref="R372" si="1029">SUM(R373:R376)</f>
        <v>0</v>
      </c>
      <c r="S372" s="186"/>
      <c r="T372" s="186">
        <f t="shared" ref="T372" si="1030">SUM(T373:T376)</f>
        <v>10297.209999999999</v>
      </c>
      <c r="U372" s="186">
        <f t="shared" ref="U372" si="1031">SUM(U373:U376)</f>
        <v>10297.209999999999</v>
      </c>
      <c r="V372" s="186"/>
      <c r="W372" s="186">
        <f t="shared" ref="W372" si="1032">SUM(W373:W376)</f>
        <v>0</v>
      </c>
      <c r="X372" s="186">
        <f t="shared" ref="X372" si="1033">SUM(X373:X376)</f>
        <v>0</v>
      </c>
      <c r="Y372" s="186"/>
      <c r="Z372" s="186">
        <f t="shared" ref="Z372" si="1034">SUM(Z373:Z376)</f>
        <v>14105.32</v>
      </c>
      <c r="AA372" s="186">
        <f t="shared" ref="AA372" si="1035">SUM(AA373:AA376)</f>
        <v>14105.32</v>
      </c>
      <c r="AB372" s="186"/>
      <c r="AC372" s="186">
        <f t="shared" ref="AC372" si="1036">SUM(AC373:AC376)</f>
        <v>0</v>
      </c>
      <c r="AD372" s="186">
        <f t="shared" ref="AD372" si="1037">SUM(AD373:AD376)</f>
        <v>0</v>
      </c>
      <c r="AE372" s="186"/>
      <c r="AF372" s="186">
        <f t="shared" ref="AF372" si="1038">SUM(AF373:AF376)</f>
        <v>0</v>
      </c>
      <c r="AG372" s="186">
        <f t="shared" ref="AG372" si="1039">SUM(AG373:AG376)</f>
        <v>0</v>
      </c>
      <c r="AH372" s="186">
        <f t="shared" ref="AH372" si="1040">SUM(AH373:AH376)</f>
        <v>0</v>
      </c>
      <c r="AI372" s="186">
        <f t="shared" ref="AI372" si="1041">SUM(AI373:AI376)</f>
        <v>0</v>
      </c>
      <c r="AJ372" s="186">
        <f t="shared" ref="AJ372" si="1042">SUM(AJ373:AJ376)</f>
        <v>0</v>
      </c>
      <c r="AK372" s="186">
        <f t="shared" ref="AK372" si="1043">SUM(AK373:AK376)</f>
        <v>0</v>
      </c>
      <c r="AL372" s="186">
        <f t="shared" ref="AL372" si="1044">SUM(AL373:AL376)</f>
        <v>0</v>
      </c>
      <c r="AM372" s="186"/>
      <c r="AN372" s="186">
        <f t="shared" ref="AN372" si="1045">SUM(AN373:AN376)</f>
        <v>0</v>
      </c>
      <c r="AO372" s="186">
        <f t="shared" ref="AO372" si="1046">SUM(AO373:AO376)</f>
        <v>0</v>
      </c>
      <c r="AP372" s="186">
        <f t="shared" ref="AP372" si="1047">SUM(AP373:AP376)</f>
        <v>0</v>
      </c>
      <c r="AQ372" s="186">
        <f t="shared" ref="AQ372" si="1048">SUM(AQ373:AQ376)</f>
        <v>0</v>
      </c>
      <c r="AR372" s="186"/>
      <c r="AS372" s="186">
        <f t="shared" ref="AS372" si="1049">SUM(AS373:AS376)</f>
        <v>0</v>
      </c>
      <c r="AT372" s="186">
        <f t="shared" ref="AT372" si="1050">SUM(AT373:AT376)</f>
        <v>0</v>
      </c>
      <c r="AU372" s="187"/>
      <c r="AV372" s="300"/>
    </row>
    <row r="373" spans="1:48">
      <c r="A373" s="298"/>
      <c r="B373" s="299"/>
      <c r="C373" s="299"/>
      <c r="D373" s="188" t="s">
        <v>37</v>
      </c>
      <c r="E373" s="186">
        <f t="shared" si="1021"/>
        <v>0</v>
      </c>
      <c r="F373" s="186">
        <f t="shared" si="1022"/>
        <v>0</v>
      </c>
      <c r="G373" s="186" t="e">
        <f t="shared" si="732"/>
        <v>#DIV/0!</v>
      </c>
      <c r="H373" s="184"/>
      <c r="I373" s="184"/>
      <c r="J373" s="190"/>
      <c r="K373" s="184"/>
      <c r="L373" s="184"/>
      <c r="M373" s="190"/>
      <c r="N373" s="184"/>
      <c r="O373" s="184"/>
      <c r="P373" s="190"/>
      <c r="Q373" s="184"/>
      <c r="R373" s="184"/>
      <c r="S373" s="190"/>
      <c r="T373" s="184"/>
      <c r="U373" s="184"/>
      <c r="V373" s="190"/>
      <c r="W373" s="184"/>
      <c r="X373" s="184"/>
      <c r="Y373" s="190"/>
      <c r="Z373" s="184"/>
      <c r="AA373" s="184"/>
      <c r="AB373" s="190"/>
      <c r="AC373" s="184"/>
      <c r="AD373" s="184"/>
      <c r="AE373" s="190"/>
      <c r="AF373" s="184"/>
      <c r="AG373" s="184"/>
      <c r="AH373" s="190"/>
      <c r="AI373" s="184"/>
      <c r="AJ373" s="184"/>
      <c r="AK373" s="190"/>
      <c r="AL373" s="184"/>
      <c r="AM373" s="184"/>
      <c r="AN373" s="184"/>
      <c r="AO373" s="184"/>
      <c r="AP373" s="190"/>
      <c r="AQ373" s="190"/>
      <c r="AR373" s="190"/>
      <c r="AS373" s="184"/>
      <c r="AT373" s="184"/>
      <c r="AU373" s="190"/>
      <c r="AV373" s="300"/>
    </row>
    <row r="374" spans="1:48" ht="31.2" customHeight="1">
      <c r="A374" s="298"/>
      <c r="B374" s="299"/>
      <c r="C374" s="299"/>
      <c r="D374" s="188" t="s">
        <v>2</v>
      </c>
      <c r="E374" s="186">
        <f t="shared" si="1021"/>
        <v>0</v>
      </c>
      <c r="F374" s="186">
        <f t="shared" si="1022"/>
        <v>0</v>
      </c>
      <c r="G374" s="186" t="e">
        <f t="shared" si="732"/>
        <v>#DIV/0!</v>
      </c>
      <c r="H374" s="184"/>
      <c r="I374" s="184"/>
      <c r="J374" s="190"/>
      <c r="K374" s="184"/>
      <c r="L374" s="184"/>
      <c r="M374" s="190"/>
      <c r="N374" s="184"/>
      <c r="O374" s="184"/>
      <c r="P374" s="190"/>
      <c r="Q374" s="184"/>
      <c r="R374" s="184"/>
      <c r="S374" s="190"/>
      <c r="T374" s="184"/>
      <c r="U374" s="184"/>
      <c r="V374" s="190"/>
      <c r="W374" s="184"/>
      <c r="X374" s="184"/>
      <c r="Y374" s="190"/>
      <c r="Z374" s="184"/>
      <c r="AA374" s="184"/>
      <c r="AB374" s="190"/>
      <c r="AC374" s="184"/>
      <c r="AD374" s="184"/>
      <c r="AE374" s="190"/>
      <c r="AF374" s="184"/>
      <c r="AG374" s="184"/>
      <c r="AH374" s="190"/>
      <c r="AI374" s="184"/>
      <c r="AJ374" s="184"/>
      <c r="AK374" s="190"/>
      <c r="AL374" s="190"/>
      <c r="AM374" s="190"/>
      <c r="AN374" s="184"/>
      <c r="AO374" s="184"/>
      <c r="AP374" s="190"/>
      <c r="AQ374" s="190"/>
      <c r="AR374" s="190"/>
      <c r="AS374" s="184"/>
      <c r="AT374" s="184"/>
      <c r="AU374" s="190"/>
      <c r="AV374" s="300"/>
    </row>
    <row r="375" spans="1:48" ht="21.75" customHeight="1">
      <c r="A375" s="298"/>
      <c r="B375" s="299"/>
      <c r="C375" s="299"/>
      <c r="D375" s="188" t="s">
        <v>43</v>
      </c>
      <c r="E375" s="186">
        <f t="shared" si="1021"/>
        <v>52599.74</v>
      </c>
      <c r="F375" s="186">
        <f t="shared" si="1022"/>
        <v>52599.74</v>
      </c>
      <c r="G375" s="186">
        <f t="shared" si="732"/>
        <v>100</v>
      </c>
      <c r="H375" s="184">
        <v>18088.14</v>
      </c>
      <c r="I375" s="184">
        <v>18088.14</v>
      </c>
      <c r="J375" s="190"/>
      <c r="K375" s="184">
        <v>10109.07</v>
      </c>
      <c r="L375" s="184">
        <v>10109.07</v>
      </c>
      <c r="M375" s="190"/>
      <c r="N375" s="184"/>
      <c r="O375" s="184"/>
      <c r="P375" s="190"/>
      <c r="Q375" s="184"/>
      <c r="R375" s="184"/>
      <c r="S375" s="190"/>
      <c r="T375" s="184">
        <v>10297.209999999999</v>
      </c>
      <c r="U375" s="184">
        <v>10297.209999999999</v>
      </c>
      <c r="V375" s="190"/>
      <c r="W375" s="184"/>
      <c r="X375" s="184"/>
      <c r="Y375" s="190"/>
      <c r="Z375" s="184">
        <v>14105.32</v>
      </c>
      <c r="AA375" s="184">
        <v>14105.32</v>
      </c>
      <c r="AB375" s="190"/>
      <c r="AC375" s="184"/>
      <c r="AD375" s="184"/>
      <c r="AE375" s="190"/>
      <c r="AF375" s="184"/>
      <c r="AG375" s="184"/>
      <c r="AH375" s="190"/>
      <c r="AI375" s="184"/>
      <c r="AJ375" s="184"/>
      <c r="AK375" s="190"/>
      <c r="AL375" s="190"/>
      <c r="AM375" s="190"/>
      <c r="AN375" s="184"/>
      <c r="AO375" s="184"/>
      <c r="AP375" s="190"/>
      <c r="AQ375" s="190"/>
      <c r="AR375" s="190"/>
      <c r="AS375" s="184"/>
      <c r="AT375" s="184"/>
      <c r="AU375" s="190"/>
      <c r="AV375" s="300"/>
    </row>
    <row r="376" spans="1:48" ht="30" customHeight="1">
      <c r="A376" s="298"/>
      <c r="B376" s="299"/>
      <c r="C376" s="299"/>
      <c r="D376" s="189" t="s">
        <v>273</v>
      </c>
      <c r="E376" s="186">
        <f t="shared" si="1021"/>
        <v>0</v>
      </c>
      <c r="F376" s="186">
        <f t="shared" si="1022"/>
        <v>0</v>
      </c>
      <c r="G376" s="186" t="e">
        <f t="shared" si="732"/>
        <v>#DIV/0!</v>
      </c>
      <c r="H376" s="184"/>
      <c r="I376" s="184"/>
      <c r="J376" s="190"/>
      <c r="K376" s="184"/>
      <c r="L376" s="184"/>
      <c r="M376" s="190"/>
      <c r="N376" s="184"/>
      <c r="O376" s="184"/>
      <c r="P376" s="190"/>
      <c r="Q376" s="184"/>
      <c r="R376" s="184"/>
      <c r="S376" s="190"/>
      <c r="T376" s="184"/>
      <c r="U376" s="184"/>
      <c r="V376" s="190"/>
      <c r="W376" s="184"/>
      <c r="X376" s="184"/>
      <c r="Y376" s="190"/>
      <c r="Z376" s="184"/>
      <c r="AA376" s="184"/>
      <c r="AB376" s="190"/>
      <c r="AC376" s="184"/>
      <c r="AD376" s="184"/>
      <c r="AE376" s="190"/>
      <c r="AF376" s="184"/>
      <c r="AG376" s="184"/>
      <c r="AH376" s="190"/>
      <c r="AI376" s="184"/>
      <c r="AJ376" s="184"/>
      <c r="AK376" s="190"/>
      <c r="AL376" s="190"/>
      <c r="AM376" s="190"/>
      <c r="AN376" s="184"/>
      <c r="AO376" s="184"/>
      <c r="AP376" s="190"/>
      <c r="AQ376" s="190"/>
      <c r="AR376" s="190"/>
      <c r="AS376" s="184"/>
      <c r="AT376" s="184"/>
      <c r="AU376" s="190"/>
      <c r="AV376" s="300"/>
    </row>
    <row r="377" spans="1:48" s="116" customFormat="1" ht="22.2" customHeight="1">
      <c r="A377" s="298"/>
      <c r="B377" s="299" t="s">
        <v>360</v>
      </c>
      <c r="C377" s="299"/>
      <c r="D377" s="192" t="s">
        <v>41</v>
      </c>
      <c r="E377" s="186">
        <f t="shared" si="1021"/>
        <v>15187.75</v>
      </c>
      <c r="F377" s="186">
        <f t="shared" si="1022"/>
        <v>15187.75</v>
      </c>
      <c r="G377" s="186">
        <f t="shared" si="732"/>
        <v>100</v>
      </c>
      <c r="H377" s="186">
        <f>SUM(H378:H381)</f>
        <v>7779.8649999999998</v>
      </c>
      <c r="I377" s="186">
        <f t="shared" ref="I377" si="1051">SUM(I378:I381)</f>
        <v>7779.8649999999998</v>
      </c>
      <c r="J377" s="186"/>
      <c r="K377" s="186">
        <f t="shared" ref="K377" si="1052">SUM(K378:K381)</f>
        <v>3593.58</v>
      </c>
      <c r="L377" s="186">
        <f t="shared" ref="L377" si="1053">SUM(L378:L381)</f>
        <v>3593.58</v>
      </c>
      <c r="M377" s="186"/>
      <c r="N377" s="186">
        <f t="shared" ref="N377" si="1054">SUM(N378:N381)</f>
        <v>0</v>
      </c>
      <c r="O377" s="186">
        <f t="shared" ref="O377" si="1055">SUM(O378:O381)</f>
        <v>0</v>
      </c>
      <c r="P377" s="186"/>
      <c r="Q377" s="186">
        <f t="shared" ref="Q377" si="1056">SUM(Q378:Q381)</f>
        <v>0</v>
      </c>
      <c r="R377" s="186">
        <f t="shared" ref="R377" si="1057">SUM(R378:R381)</f>
        <v>0</v>
      </c>
      <c r="S377" s="186"/>
      <c r="T377" s="186">
        <f t="shared" ref="T377" si="1058">SUM(T378:T381)</f>
        <v>327.86500000000001</v>
      </c>
      <c r="U377" s="186">
        <f t="shared" ref="U377" si="1059">SUM(U378:U381)</f>
        <v>327.86500000000001</v>
      </c>
      <c r="V377" s="186"/>
      <c r="W377" s="186">
        <f t="shared" ref="W377" si="1060">SUM(W378:W381)</f>
        <v>0</v>
      </c>
      <c r="X377" s="186">
        <f t="shared" ref="X377" si="1061">SUM(X378:X381)</f>
        <v>0</v>
      </c>
      <c r="Y377" s="186"/>
      <c r="Z377" s="186">
        <f t="shared" ref="Z377" si="1062">SUM(Z378:Z381)</f>
        <v>3486.44</v>
      </c>
      <c r="AA377" s="186">
        <f t="shared" ref="AA377" si="1063">SUM(AA378:AA381)</f>
        <v>3486.44</v>
      </c>
      <c r="AB377" s="186"/>
      <c r="AC377" s="186">
        <f t="shared" ref="AC377" si="1064">SUM(AC378:AC381)</f>
        <v>0</v>
      </c>
      <c r="AD377" s="186">
        <f t="shared" ref="AD377" si="1065">SUM(AD378:AD381)</f>
        <v>0</v>
      </c>
      <c r="AE377" s="186"/>
      <c r="AF377" s="186">
        <f t="shared" ref="AF377" si="1066">SUM(AF378:AF381)</f>
        <v>0</v>
      </c>
      <c r="AG377" s="186">
        <f t="shared" ref="AG377" si="1067">SUM(AG378:AG381)</f>
        <v>0</v>
      </c>
      <c r="AH377" s="186">
        <f t="shared" ref="AH377" si="1068">SUM(AH378:AH381)</f>
        <v>0</v>
      </c>
      <c r="AI377" s="186">
        <f t="shared" ref="AI377" si="1069">SUM(AI378:AI381)</f>
        <v>0</v>
      </c>
      <c r="AJ377" s="186">
        <f t="shared" ref="AJ377" si="1070">SUM(AJ378:AJ381)</f>
        <v>0</v>
      </c>
      <c r="AK377" s="186">
        <f t="shared" ref="AK377" si="1071">SUM(AK378:AK381)</f>
        <v>0</v>
      </c>
      <c r="AL377" s="186">
        <f t="shared" ref="AL377" si="1072">SUM(AL378:AL381)</f>
        <v>0</v>
      </c>
      <c r="AM377" s="186"/>
      <c r="AN377" s="186">
        <f t="shared" ref="AN377" si="1073">SUM(AN378:AN381)</f>
        <v>0</v>
      </c>
      <c r="AO377" s="186">
        <f t="shared" ref="AO377" si="1074">SUM(AO378:AO381)</f>
        <v>0</v>
      </c>
      <c r="AP377" s="186">
        <f t="shared" ref="AP377" si="1075">SUM(AP378:AP381)</f>
        <v>0</v>
      </c>
      <c r="AQ377" s="186">
        <f t="shared" ref="AQ377" si="1076">SUM(AQ378:AQ381)</f>
        <v>0</v>
      </c>
      <c r="AR377" s="186"/>
      <c r="AS377" s="186">
        <f t="shared" ref="AS377" si="1077">SUM(AS378:AS381)</f>
        <v>0</v>
      </c>
      <c r="AT377" s="186">
        <f t="shared" ref="AT377" si="1078">SUM(AT378:AT381)</f>
        <v>0</v>
      </c>
      <c r="AU377" s="187"/>
      <c r="AV377" s="300"/>
    </row>
    <row r="378" spans="1:48">
      <c r="A378" s="298"/>
      <c r="B378" s="299"/>
      <c r="C378" s="299"/>
      <c r="D378" s="188" t="s">
        <v>37</v>
      </c>
      <c r="E378" s="186">
        <f t="shared" si="1021"/>
        <v>0</v>
      </c>
      <c r="F378" s="186">
        <f t="shared" si="1022"/>
        <v>0</v>
      </c>
      <c r="G378" s="186" t="e">
        <f t="shared" si="732"/>
        <v>#DIV/0!</v>
      </c>
      <c r="H378" s="184"/>
      <c r="I378" s="184"/>
      <c r="J378" s="190"/>
      <c r="K378" s="184"/>
      <c r="L378" s="184"/>
      <c r="M378" s="190"/>
      <c r="N378" s="184"/>
      <c r="O378" s="184"/>
      <c r="P378" s="190"/>
      <c r="Q378" s="184"/>
      <c r="R378" s="184"/>
      <c r="S378" s="190"/>
      <c r="T378" s="184"/>
      <c r="U378" s="184"/>
      <c r="V378" s="190"/>
      <c r="W378" s="184"/>
      <c r="X378" s="184"/>
      <c r="Y378" s="190"/>
      <c r="Z378" s="184"/>
      <c r="AA378" s="184"/>
      <c r="AB378" s="190"/>
      <c r="AC378" s="184"/>
      <c r="AD378" s="184"/>
      <c r="AE378" s="190"/>
      <c r="AF378" s="184"/>
      <c r="AG378" s="184"/>
      <c r="AH378" s="190"/>
      <c r="AI378" s="184"/>
      <c r="AJ378" s="184"/>
      <c r="AK378" s="190"/>
      <c r="AL378" s="184"/>
      <c r="AM378" s="184"/>
      <c r="AN378" s="184"/>
      <c r="AO378" s="184"/>
      <c r="AP378" s="190"/>
      <c r="AQ378" s="190"/>
      <c r="AR378" s="190"/>
      <c r="AS378" s="184"/>
      <c r="AT378" s="184"/>
      <c r="AU378" s="190"/>
      <c r="AV378" s="300"/>
    </row>
    <row r="379" spans="1:48" ht="31.2" customHeight="1">
      <c r="A379" s="298"/>
      <c r="B379" s="299"/>
      <c r="C379" s="299"/>
      <c r="D379" s="188" t="s">
        <v>2</v>
      </c>
      <c r="E379" s="186">
        <f t="shared" si="1021"/>
        <v>0</v>
      </c>
      <c r="F379" s="186">
        <f t="shared" si="1022"/>
        <v>0</v>
      </c>
      <c r="G379" s="186" t="e">
        <f t="shared" si="732"/>
        <v>#DIV/0!</v>
      </c>
      <c r="H379" s="184"/>
      <c r="I379" s="184"/>
      <c r="J379" s="190"/>
      <c r="K379" s="184"/>
      <c r="L379" s="184"/>
      <c r="M379" s="190"/>
      <c r="N379" s="184"/>
      <c r="O379" s="184"/>
      <c r="P379" s="190"/>
      <c r="Q379" s="184"/>
      <c r="R379" s="184"/>
      <c r="S379" s="190"/>
      <c r="T379" s="184"/>
      <c r="U379" s="184"/>
      <c r="V379" s="190"/>
      <c r="W379" s="184"/>
      <c r="X379" s="184"/>
      <c r="Y379" s="190"/>
      <c r="Z379" s="184"/>
      <c r="AA379" s="184"/>
      <c r="AB379" s="190"/>
      <c r="AC379" s="184"/>
      <c r="AD379" s="184"/>
      <c r="AE379" s="190"/>
      <c r="AF379" s="184"/>
      <c r="AG379" s="184"/>
      <c r="AH379" s="190"/>
      <c r="AI379" s="184"/>
      <c r="AJ379" s="184"/>
      <c r="AK379" s="190"/>
      <c r="AL379" s="190"/>
      <c r="AM379" s="190"/>
      <c r="AN379" s="184"/>
      <c r="AO379" s="184"/>
      <c r="AP379" s="190"/>
      <c r="AQ379" s="190"/>
      <c r="AR379" s="190"/>
      <c r="AS379" s="184"/>
      <c r="AT379" s="184"/>
      <c r="AU379" s="190"/>
      <c r="AV379" s="300"/>
    </row>
    <row r="380" spans="1:48" ht="21.75" customHeight="1">
      <c r="A380" s="298"/>
      <c r="B380" s="299"/>
      <c r="C380" s="299"/>
      <c r="D380" s="188" t="s">
        <v>43</v>
      </c>
      <c r="E380" s="186">
        <f t="shared" si="1021"/>
        <v>15187.75</v>
      </c>
      <c r="F380" s="186">
        <f t="shared" si="1022"/>
        <v>15187.75</v>
      </c>
      <c r="G380" s="186">
        <f t="shared" si="732"/>
        <v>100</v>
      </c>
      <c r="H380" s="184">
        <v>7779.8649999999998</v>
      </c>
      <c r="I380" s="184">
        <v>7779.8649999999998</v>
      </c>
      <c r="J380" s="190"/>
      <c r="K380" s="184">
        <v>3593.58</v>
      </c>
      <c r="L380" s="184">
        <v>3593.58</v>
      </c>
      <c r="M380" s="190"/>
      <c r="N380" s="184"/>
      <c r="O380" s="184"/>
      <c r="P380" s="190"/>
      <c r="Q380" s="184"/>
      <c r="R380" s="184"/>
      <c r="S380" s="190"/>
      <c r="T380" s="184">
        <v>327.86500000000001</v>
      </c>
      <c r="U380" s="184">
        <v>327.86500000000001</v>
      </c>
      <c r="V380" s="190"/>
      <c r="W380" s="184"/>
      <c r="X380" s="184"/>
      <c r="Y380" s="190"/>
      <c r="Z380" s="184">
        <v>3486.44</v>
      </c>
      <c r="AA380" s="184">
        <v>3486.44</v>
      </c>
      <c r="AB380" s="190"/>
      <c r="AC380" s="184"/>
      <c r="AD380" s="184"/>
      <c r="AE380" s="190"/>
      <c r="AF380" s="184"/>
      <c r="AG380" s="184"/>
      <c r="AH380" s="190"/>
      <c r="AI380" s="184"/>
      <c r="AJ380" s="184"/>
      <c r="AK380" s="190"/>
      <c r="AL380" s="190"/>
      <c r="AM380" s="190"/>
      <c r="AN380" s="184"/>
      <c r="AO380" s="184"/>
      <c r="AP380" s="190"/>
      <c r="AQ380" s="190"/>
      <c r="AR380" s="190"/>
      <c r="AS380" s="184"/>
      <c r="AT380" s="184"/>
      <c r="AU380" s="190"/>
      <c r="AV380" s="300"/>
    </row>
    <row r="381" spans="1:48" ht="30" customHeight="1">
      <c r="A381" s="298"/>
      <c r="B381" s="299"/>
      <c r="C381" s="299"/>
      <c r="D381" s="189" t="s">
        <v>273</v>
      </c>
      <c r="E381" s="186">
        <f t="shared" si="1021"/>
        <v>0</v>
      </c>
      <c r="F381" s="186">
        <f t="shared" si="1022"/>
        <v>0</v>
      </c>
      <c r="G381" s="186" t="e">
        <f t="shared" si="732"/>
        <v>#DIV/0!</v>
      </c>
      <c r="H381" s="184"/>
      <c r="I381" s="184"/>
      <c r="J381" s="190"/>
      <c r="K381" s="184"/>
      <c r="L381" s="184"/>
      <c r="M381" s="190"/>
      <c r="N381" s="184"/>
      <c r="O381" s="184"/>
      <c r="P381" s="190"/>
      <c r="Q381" s="184"/>
      <c r="R381" s="184"/>
      <c r="S381" s="190"/>
      <c r="T381" s="184"/>
      <c r="U381" s="184"/>
      <c r="V381" s="190"/>
      <c r="W381" s="184"/>
      <c r="X381" s="184"/>
      <c r="Y381" s="190"/>
      <c r="Z381" s="184"/>
      <c r="AA381" s="184"/>
      <c r="AB381" s="190"/>
      <c r="AC381" s="184"/>
      <c r="AD381" s="184"/>
      <c r="AE381" s="190"/>
      <c r="AF381" s="184"/>
      <c r="AG381" s="184"/>
      <c r="AH381" s="190"/>
      <c r="AI381" s="184"/>
      <c r="AJ381" s="184"/>
      <c r="AK381" s="190"/>
      <c r="AL381" s="190"/>
      <c r="AM381" s="190"/>
      <c r="AN381" s="184"/>
      <c r="AO381" s="184"/>
      <c r="AP381" s="190"/>
      <c r="AQ381" s="190"/>
      <c r="AR381" s="190"/>
      <c r="AS381" s="184"/>
      <c r="AT381" s="184"/>
      <c r="AU381" s="190"/>
      <c r="AV381" s="300"/>
    </row>
    <row r="382" spans="1:48" s="116" customFormat="1" ht="22.2" customHeight="1">
      <c r="A382" s="298"/>
      <c r="B382" s="299" t="s">
        <v>361</v>
      </c>
      <c r="C382" s="299"/>
      <c r="D382" s="192" t="s">
        <v>41</v>
      </c>
      <c r="E382" s="186">
        <f t="shared" si="1021"/>
        <v>25816.18</v>
      </c>
      <c r="F382" s="186">
        <f t="shared" si="1022"/>
        <v>25816.18</v>
      </c>
      <c r="G382" s="186">
        <f t="shared" si="732"/>
        <v>100</v>
      </c>
      <c r="H382" s="186">
        <f>SUM(H383:H386)</f>
        <v>6186.6949999999997</v>
      </c>
      <c r="I382" s="186">
        <f t="shared" ref="I382" si="1079">SUM(I383:I386)</f>
        <v>6186.6949999999997</v>
      </c>
      <c r="J382" s="186"/>
      <c r="K382" s="186">
        <f t="shared" ref="K382" si="1080">SUM(K383:K386)</f>
        <v>18832.79</v>
      </c>
      <c r="L382" s="186">
        <f t="shared" ref="L382" si="1081">SUM(L383:L386)</f>
        <v>18832.79</v>
      </c>
      <c r="M382" s="186"/>
      <c r="N382" s="186">
        <f t="shared" ref="N382" si="1082">SUM(N383:N386)</f>
        <v>0</v>
      </c>
      <c r="O382" s="186">
        <f t="shared" ref="O382" si="1083">SUM(O383:O386)</f>
        <v>0</v>
      </c>
      <c r="P382" s="186"/>
      <c r="Q382" s="186">
        <f t="shared" ref="Q382" si="1084">SUM(Q383:Q386)</f>
        <v>0</v>
      </c>
      <c r="R382" s="186">
        <f t="shared" ref="R382" si="1085">SUM(R383:R386)</f>
        <v>0</v>
      </c>
      <c r="S382" s="186"/>
      <c r="T382" s="186">
        <f t="shared" ref="T382" si="1086">SUM(T383:T386)</f>
        <v>478.495</v>
      </c>
      <c r="U382" s="186">
        <f t="shared" ref="U382" si="1087">SUM(U383:U386)</f>
        <v>478.495</v>
      </c>
      <c r="V382" s="186"/>
      <c r="W382" s="186">
        <f t="shared" ref="W382" si="1088">SUM(W383:W386)</f>
        <v>0</v>
      </c>
      <c r="X382" s="186">
        <f t="shared" ref="X382" si="1089">SUM(X383:X386)</f>
        <v>0</v>
      </c>
      <c r="Y382" s="186"/>
      <c r="Z382" s="186">
        <f t="shared" ref="Z382" si="1090">SUM(Z383:Z386)</f>
        <v>318.2</v>
      </c>
      <c r="AA382" s="186">
        <f t="shared" ref="AA382" si="1091">SUM(AA383:AA386)</f>
        <v>318.2</v>
      </c>
      <c r="AB382" s="186"/>
      <c r="AC382" s="186">
        <f t="shared" ref="AC382" si="1092">SUM(AC383:AC386)</f>
        <v>0</v>
      </c>
      <c r="AD382" s="186">
        <f t="shared" ref="AD382" si="1093">SUM(AD383:AD386)</f>
        <v>0</v>
      </c>
      <c r="AE382" s="186"/>
      <c r="AF382" s="186">
        <f t="shared" ref="AF382" si="1094">SUM(AF383:AF386)</f>
        <v>0</v>
      </c>
      <c r="AG382" s="186">
        <f t="shared" ref="AG382" si="1095">SUM(AG383:AG386)</f>
        <v>0</v>
      </c>
      <c r="AH382" s="186">
        <f t="shared" ref="AH382" si="1096">SUM(AH383:AH386)</f>
        <v>0</v>
      </c>
      <c r="AI382" s="186">
        <f t="shared" ref="AI382" si="1097">SUM(AI383:AI386)</f>
        <v>0</v>
      </c>
      <c r="AJ382" s="186">
        <f t="shared" ref="AJ382" si="1098">SUM(AJ383:AJ386)</f>
        <v>0</v>
      </c>
      <c r="AK382" s="186">
        <f t="shared" ref="AK382" si="1099">SUM(AK383:AK386)</f>
        <v>0</v>
      </c>
      <c r="AL382" s="186">
        <f t="shared" ref="AL382" si="1100">SUM(AL383:AL386)</f>
        <v>0</v>
      </c>
      <c r="AM382" s="186"/>
      <c r="AN382" s="186">
        <f t="shared" ref="AN382" si="1101">SUM(AN383:AN386)</f>
        <v>0</v>
      </c>
      <c r="AO382" s="186">
        <f t="shared" ref="AO382" si="1102">SUM(AO383:AO386)</f>
        <v>0</v>
      </c>
      <c r="AP382" s="186">
        <f t="shared" ref="AP382" si="1103">SUM(AP383:AP386)</f>
        <v>0</v>
      </c>
      <c r="AQ382" s="186">
        <f t="shared" ref="AQ382" si="1104">SUM(AQ383:AQ386)</f>
        <v>0</v>
      </c>
      <c r="AR382" s="186"/>
      <c r="AS382" s="186">
        <f t="shared" ref="AS382" si="1105">SUM(AS383:AS386)</f>
        <v>0</v>
      </c>
      <c r="AT382" s="186">
        <f t="shared" ref="AT382" si="1106">SUM(AT383:AT386)</f>
        <v>0</v>
      </c>
      <c r="AU382" s="187"/>
      <c r="AV382" s="300"/>
    </row>
    <row r="383" spans="1:48">
      <c r="A383" s="298"/>
      <c r="B383" s="299"/>
      <c r="C383" s="299"/>
      <c r="D383" s="188" t="s">
        <v>37</v>
      </c>
      <c r="E383" s="186">
        <f t="shared" si="1021"/>
        <v>0</v>
      </c>
      <c r="F383" s="186">
        <f t="shared" si="1022"/>
        <v>0</v>
      </c>
      <c r="G383" s="186" t="e">
        <f t="shared" si="732"/>
        <v>#DIV/0!</v>
      </c>
      <c r="H383" s="184"/>
      <c r="I383" s="184"/>
      <c r="J383" s="190"/>
      <c r="K383" s="184"/>
      <c r="L383" s="184"/>
      <c r="M383" s="190"/>
      <c r="N383" s="184"/>
      <c r="O383" s="184"/>
      <c r="P383" s="190"/>
      <c r="Q383" s="184"/>
      <c r="R383" s="184"/>
      <c r="S383" s="190"/>
      <c r="T383" s="184"/>
      <c r="U383" s="184"/>
      <c r="V383" s="190"/>
      <c r="W383" s="184"/>
      <c r="X383" s="184"/>
      <c r="Y383" s="190"/>
      <c r="Z383" s="184"/>
      <c r="AA383" s="184"/>
      <c r="AB383" s="190"/>
      <c r="AC383" s="184"/>
      <c r="AD383" s="184"/>
      <c r="AE383" s="190"/>
      <c r="AF383" s="184"/>
      <c r="AG383" s="184"/>
      <c r="AH383" s="190"/>
      <c r="AI383" s="184"/>
      <c r="AJ383" s="184"/>
      <c r="AK383" s="190"/>
      <c r="AL383" s="184"/>
      <c r="AM383" s="184"/>
      <c r="AN383" s="184"/>
      <c r="AO383" s="184"/>
      <c r="AP383" s="190"/>
      <c r="AQ383" s="190"/>
      <c r="AR383" s="190"/>
      <c r="AS383" s="184"/>
      <c r="AT383" s="184"/>
      <c r="AU383" s="190"/>
      <c r="AV383" s="300"/>
    </row>
    <row r="384" spans="1:48" ht="31.2" customHeight="1">
      <c r="A384" s="298"/>
      <c r="B384" s="299"/>
      <c r="C384" s="299"/>
      <c r="D384" s="188" t="s">
        <v>2</v>
      </c>
      <c r="E384" s="186">
        <f t="shared" si="1021"/>
        <v>0</v>
      </c>
      <c r="F384" s="186">
        <f t="shared" si="1022"/>
        <v>0</v>
      </c>
      <c r="G384" s="186" t="e">
        <f t="shared" si="732"/>
        <v>#DIV/0!</v>
      </c>
      <c r="H384" s="184"/>
      <c r="I384" s="184"/>
      <c r="J384" s="190"/>
      <c r="K384" s="184"/>
      <c r="L384" s="184"/>
      <c r="M384" s="190"/>
      <c r="N384" s="184"/>
      <c r="O384" s="184"/>
      <c r="P384" s="190"/>
      <c r="Q384" s="184"/>
      <c r="R384" s="184"/>
      <c r="S384" s="190"/>
      <c r="T384" s="184"/>
      <c r="U384" s="184"/>
      <c r="V384" s="190"/>
      <c r="W384" s="184"/>
      <c r="X384" s="184"/>
      <c r="Y384" s="190"/>
      <c r="Z384" s="184"/>
      <c r="AA384" s="184"/>
      <c r="AB384" s="190"/>
      <c r="AC384" s="184"/>
      <c r="AD384" s="184"/>
      <c r="AE384" s="190"/>
      <c r="AF384" s="184"/>
      <c r="AG384" s="184"/>
      <c r="AH384" s="190"/>
      <c r="AI384" s="184"/>
      <c r="AJ384" s="184"/>
      <c r="AK384" s="190"/>
      <c r="AL384" s="190"/>
      <c r="AM384" s="190"/>
      <c r="AN384" s="184"/>
      <c r="AO384" s="184"/>
      <c r="AP384" s="190"/>
      <c r="AQ384" s="190"/>
      <c r="AR384" s="190"/>
      <c r="AS384" s="184"/>
      <c r="AT384" s="184"/>
      <c r="AU384" s="190"/>
      <c r="AV384" s="300"/>
    </row>
    <row r="385" spans="1:48" ht="21.75" customHeight="1">
      <c r="A385" s="298"/>
      <c r="B385" s="299"/>
      <c r="C385" s="299"/>
      <c r="D385" s="188" t="s">
        <v>43</v>
      </c>
      <c r="E385" s="186">
        <f t="shared" si="1021"/>
        <v>25816.18</v>
      </c>
      <c r="F385" s="186">
        <f t="shared" si="1022"/>
        <v>25816.18</v>
      </c>
      <c r="G385" s="186">
        <f t="shared" si="732"/>
        <v>100</v>
      </c>
      <c r="H385" s="184">
        <v>6186.6949999999997</v>
      </c>
      <c r="I385" s="184">
        <v>6186.6949999999997</v>
      </c>
      <c r="J385" s="190"/>
      <c r="K385" s="184">
        <v>18832.79</v>
      </c>
      <c r="L385" s="184">
        <v>18832.79</v>
      </c>
      <c r="M385" s="190"/>
      <c r="N385" s="184"/>
      <c r="O385" s="184"/>
      <c r="P385" s="190"/>
      <c r="Q385" s="184"/>
      <c r="R385" s="184"/>
      <c r="S385" s="190"/>
      <c r="T385" s="184">
        <v>478.495</v>
      </c>
      <c r="U385" s="184">
        <v>478.495</v>
      </c>
      <c r="V385" s="190"/>
      <c r="W385" s="184"/>
      <c r="X385" s="184"/>
      <c r="Y385" s="190"/>
      <c r="Z385" s="184">
        <v>318.2</v>
      </c>
      <c r="AA385" s="184">
        <v>318.2</v>
      </c>
      <c r="AB385" s="190"/>
      <c r="AC385" s="184"/>
      <c r="AD385" s="184"/>
      <c r="AE385" s="190"/>
      <c r="AF385" s="184"/>
      <c r="AG385" s="184"/>
      <c r="AH385" s="190"/>
      <c r="AI385" s="184"/>
      <c r="AJ385" s="184"/>
      <c r="AK385" s="190"/>
      <c r="AL385" s="190"/>
      <c r="AM385" s="190"/>
      <c r="AN385" s="184"/>
      <c r="AO385" s="184"/>
      <c r="AP385" s="190"/>
      <c r="AQ385" s="190"/>
      <c r="AR385" s="190"/>
      <c r="AS385" s="184"/>
      <c r="AT385" s="184"/>
      <c r="AU385" s="190"/>
      <c r="AV385" s="300"/>
    </row>
    <row r="386" spans="1:48" ht="30" customHeight="1">
      <c r="A386" s="298"/>
      <c r="B386" s="299"/>
      <c r="C386" s="299"/>
      <c r="D386" s="189" t="s">
        <v>273</v>
      </c>
      <c r="E386" s="186">
        <f t="shared" si="1021"/>
        <v>0</v>
      </c>
      <c r="F386" s="186">
        <f t="shared" si="1022"/>
        <v>0</v>
      </c>
      <c r="G386" s="186" t="e">
        <f t="shared" si="732"/>
        <v>#DIV/0!</v>
      </c>
      <c r="H386" s="184"/>
      <c r="I386" s="184"/>
      <c r="J386" s="190"/>
      <c r="K386" s="184"/>
      <c r="L386" s="184"/>
      <c r="M386" s="190"/>
      <c r="N386" s="184"/>
      <c r="O386" s="184"/>
      <c r="P386" s="190"/>
      <c r="Q386" s="184"/>
      <c r="R386" s="184"/>
      <c r="S386" s="190"/>
      <c r="T386" s="184"/>
      <c r="U386" s="184"/>
      <c r="V386" s="190"/>
      <c r="W386" s="184"/>
      <c r="X386" s="184"/>
      <c r="Y386" s="190"/>
      <c r="Z386" s="184"/>
      <c r="AA386" s="184"/>
      <c r="AB386" s="190"/>
      <c r="AC386" s="184"/>
      <c r="AD386" s="184"/>
      <c r="AE386" s="190"/>
      <c r="AF386" s="184"/>
      <c r="AG386" s="184"/>
      <c r="AH386" s="190"/>
      <c r="AI386" s="184"/>
      <c r="AJ386" s="184"/>
      <c r="AK386" s="190"/>
      <c r="AL386" s="190"/>
      <c r="AM386" s="190"/>
      <c r="AN386" s="184"/>
      <c r="AO386" s="184"/>
      <c r="AP386" s="190"/>
      <c r="AQ386" s="190"/>
      <c r="AR386" s="190"/>
      <c r="AS386" s="184"/>
      <c r="AT386" s="184"/>
      <c r="AU386" s="190"/>
      <c r="AV386" s="300"/>
    </row>
    <row r="387" spans="1:48" s="116" customFormat="1" ht="22.2" customHeight="1">
      <c r="A387" s="298"/>
      <c r="B387" s="299" t="s">
        <v>362</v>
      </c>
      <c r="C387" s="299"/>
      <c r="D387" s="192" t="s">
        <v>41</v>
      </c>
      <c r="E387" s="186">
        <f t="shared" si="1021"/>
        <v>29102.21</v>
      </c>
      <c r="F387" s="186">
        <f t="shared" si="1022"/>
        <v>29102.21</v>
      </c>
      <c r="G387" s="186">
        <f t="shared" si="732"/>
        <v>100</v>
      </c>
      <c r="H387" s="186">
        <f>SUM(H388:H391)</f>
        <v>5806.3</v>
      </c>
      <c r="I387" s="186">
        <f t="shared" ref="I387" si="1107">SUM(I388:I391)</f>
        <v>5806.3</v>
      </c>
      <c r="J387" s="186">
        <f>I387/H387*100</f>
        <v>100</v>
      </c>
      <c r="K387" s="186">
        <f t="shared" ref="K387" si="1108">SUM(K388:K391)</f>
        <v>6611.69</v>
      </c>
      <c r="L387" s="186">
        <f t="shared" ref="L387" si="1109">SUM(L388:L391)</f>
        <v>6611.69</v>
      </c>
      <c r="M387" s="186"/>
      <c r="N387" s="186">
        <f t="shared" ref="N387" si="1110">SUM(N388:N391)</f>
        <v>0</v>
      </c>
      <c r="O387" s="186">
        <f t="shared" ref="O387" si="1111">SUM(O388:O391)</f>
        <v>0</v>
      </c>
      <c r="P387" s="186"/>
      <c r="Q387" s="186">
        <f t="shared" ref="Q387" si="1112">SUM(Q388:Q391)</f>
        <v>0</v>
      </c>
      <c r="R387" s="186">
        <f t="shared" ref="R387" si="1113">SUM(R388:R391)</f>
        <v>0</v>
      </c>
      <c r="S387" s="186"/>
      <c r="T387" s="186">
        <f t="shared" ref="T387" si="1114">SUM(T388:T391)</f>
        <v>16516.22</v>
      </c>
      <c r="U387" s="186">
        <f t="shared" ref="U387" si="1115">SUM(U388:U391)</f>
        <v>16516.22</v>
      </c>
      <c r="V387" s="186"/>
      <c r="W387" s="186">
        <f t="shared" ref="W387" si="1116">SUM(W388:W391)</f>
        <v>0</v>
      </c>
      <c r="X387" s="186">
        <f t="shared" ref="X387" si="1117">SUM(X388:X391)</f>
        <v>0</v>
      </c>
      <c r="Y387" s="186"/>
      <c r="Z387" s="186">
        <f t="shared" ref="Z387" si="1118">SUM(Z388:Z391)</f>
        <v>168</v>
      </c>
      <c r="AA387" s="186">
        <f t="shared" ref="AA387" si="1119">SUM(AA388:AA391)</f>
        <v>168</v>
      </c>
      <c r="AB387" s="186"/>
      <c r="AC387" s="186">
        <f t="shared" ref="AC387" si="1120">SUM(AC388:AC391)</f>
        <v>0</v>
      </c>
      <c r="AD387" s="186">
        <f t="shared" ref="AD387" si="1121">SUM(AD388:AD391)</f>
        <v>0</v>
      </c>
      <c r="AE387" s="186"/>
      <c r="AF387" s="186">
        <f t="shared" ref="AF387" si="1122">SUM(AF388:AF391)</f>
        <v>0</v>
      </c>
      <c r="AG387" s="186">
        <f t="shared" ref="AG387" si="1123">SUM(AG388:AG391)</f>
        <v>0</v>
      </c>
      <c r="AH387" s="186">
        <f t="shared" ref="AH387" si="1124">SUM(AH388:AH391)</f>
        <v>0</v>
      </c>
      <c r="AI387" s="186">
        <f t="shared" ref="AI387" si="1125">SUM(AI388:AI391)</f>
        <v>0</v>
      </c>
      <c r="AJ387" s="186">
        <f t="shared" ref="AJ387" si="1126">SUM(AJ388:AJ391)</f>
        <v>0</v>
      </c>
      <c r="AK387" s="186">
        <f t="shared" ref="AK387" si="1127">SUM(AK388:AK391)</f>
        <v>0</v>
      </c>
      <c r="AL387" s="186">
        <f t="shared" ref="AL387" si="1128">SUM(AL388:AL391)</f>
        <v>0</v>
      </c>
      <c r="AM387" s="186"/>
      <c r="AN387" s="186">
        <f t="shared" ref="AN387" si="1129">SUM(AN388:AN391)</f>
        <v>0</v>
      </c>
      <c r="AO387" s="186">
        <f t="shared" ref="AO387" si="1130">SUM(AO388:AO391)</f>
        <v>0</v>
      </c>
      <c r="AP387" s="186">
        <f t="shared" ref="AP387" si="1131">SUM(AP388:AP391)</f>
        <v>0</v>
      </c>
      <c r="AQ387" s="186">
        <f t="shared" ref="AQ387" si="1132">SUM(AQ388:AQ391)</f>
        <v>0</v>
      </c>
      <c r="AR387" s="186"/>
      <c r="AS387" s="186">
        <f t="shared" ref="AS387" si="1133">SUM(AS388:AS391)</f>
        <v>0</v>
      </c>
      <c r="AT387" s="186">
        <f t="shared" ref="AT387" si="1134">SUM(AT388:AT391)</f>
        <v>0</v>
      </c>
      <c r="AU387" s="187"/>
      <c r="AV387" s="300"/>
    </row>
    <row r="388" spans="1:48">
      <c r="A388" s="298"/>
      <c r="B388" s="299"/>
      <c r="C388" s="299"/>
      <c r="D388" s="188" t="s">
        <v>37</v>
      </c>
      <c r="E388" s="186">
        <f t="shared" si="1021"/>
        <v>0</v>
      </c>
      <c r="F388" s="186">
        <f t="shared" si="1022"/>
        <v>0</v>
      </c>
      <c r="G388" s="186" t="e">
        <f t="shared" ref="G388:G446" si="1135">F388/E388*100</f>
        <v>#DIV/0!</v>
      </c>
      <c r="H388" s="184"/>
      <c r="I388" s="184"/>
      <c r="J388" s="190"/>
      <c r="K388" s="184"/>
      <c r="L388" s="184"/>
      <c r="M388" s="190"/>
      <c r="N388" s="184"/>
      <c r="O388" s="184"/>
      <c r="P388" s="190"/>
      <c r="Q388" s="184"/>
      <c r="R388" s="184"/>
      <c r="S388" s="190"/>
      <c r="T388" s="184"/>
      <c r="U388" s="184"/>
      <c r="V388" s="190"/>
      <c r="W388" s="184"/>
      <c r="X388" s="184"/>
      <c r="Y388" s="190"/>
      <c r="Z388" s="184"/>
      <c r="AA388" s="184"/>
      <c r="AB388" s="190"/>
      <c r="AC388" s="184"/>
      <c r="AD388" s="184"/>
      <c r="AE388" s="190"/>
      <c r="AF388" s="184"/>
      <c r="AG388" s="184"/>
      <c r="AH388" s="190"/>
      <c r="AI388" s="184"/>
      <c r="AJ388" s="184"/>
      <c r="AK388" s="190"/>
      <c r="AL388" s="184"/>
      <c r="AM388" s="184"/>
      <c r="AN388" s="184"/>
      <c r="AO388" s="184"/>
      <c r="AP388" s="190"/>
      <c r="AQ388" s="190"/>
      <c r="AR388" s="190"/>
      <c r="AS388" s="184"/>
      <c r="AT388" s="184"/>
      <c r="AU388" s="190"/>
      <c r="AV388" s="300"/>
    </row>
    <row r="389" spans="1:48" ht="31.2" customHeight="1">
      <c r="A389" s="298"/>
      <c r="B389" s="299"/>
      <c r="C389" s="299"/>
      <c r="D389" s="188" t="s">
        <v>2</v>
      </c>
      <c r="E389" s="186">
        <f t="shared" si="1021"/>
        <v>0</v>
      </c>
      <c r="F389" s="186">
        <f t="shared" si="1022"/>
        <v>0</v>
      </c>
      <c r="G389" s="186" t="e">
        <f t="shared" si="1135"/>
        <v>#DIV/0!</v>
      </c>
      <c r="H389" s="184"/>
      <c r="I389" s="184"/>
      <c r="J389" s="190"/>
      <c r="K389" s="184"/>
      <c r="L389" s="184"/>
      <c r="M389" s="190"/>
      <c r="N389" s="184"/>
      <c r="O389" s="184"/>
      <c r="P389" s="190"/>
      <c r="Q389" s="184"/>
      <c r="R389" s="184"/>
      <c r="S389" s="190"/>
      <c r="T389" s="184"/>
      <c r="U389" s="184"/>
      <c r="V389" s="190"/>
      <c r="W389" s="184"/>
      <c r="X389" s="184"/>
      <c r="Y389" s="190"/>
      <c r="Z389" s="184"/>
      <c r="AA389" s="184"/>
      <c r="AB389" s="190"/>
      <c r="AC389" s="184"/>
      <c r="AD389" s="184"/>
      <c r="AE389" s="190"/>
      <c r="AF389" s="184"/>
      <c r="AG389" s="184"/>
      <c r="AH389" s="190"/>
      <c r="AI389" s="184"/>
      <c r="AJ389" s="184"/>
      <c r="AK389" s="190"/>
      <c r="AL389" s="190"/>
      <c r="AM389" s="190"/>
      <c r="AN389" s="184"/>
      <c r="AO389" s="184"/>
      <c r="AP389" s="190"/>
      <c r="AQ389" s="190"/>
      <c r="AR389" s="190"/>
      <c r="AS389" s="184"/>
      <c r="AT389" s="184"/>
      <c r="AU389" s="190"/>
      <c r="AV389" s="300"/>
    </row>
    <row r="390" spans="1:48" ht="21.75" customHeight="1">
      <c r="A390" s="298"/>
      <c r="B390" s="299"/>
      <c r="C390" s="299"/>
      <c r="D390" s="188" t="s">
        <v>43</v>
      </c>
      <c r="E390" s="186">
        <f t="shared" si="1021"/>
        <v>29102.21</v>
      </c>
      <c r="F390" s="186">
        <f t="shared" si="1022"/>
        <v>29102.21</v>
      </c>
      <c r="G390" s="186">
        <f t="shared" si="1135"/>
        <v>100</v>
      </c>
      <c r="H390" s="184">
        <v>5806.3</v>
      </c>
      <c r="I390" s="184">
        <v>5806.3</v>
      </c>
      <c r="J390" s="186">
        <f>I390/H390*100</f>
        <v>100</v>
      </c>
      <c r="K390" s="184">
        <v>6611.69</v>
      </c>
      <c r="L390" s="184">
        <v>6611.69</v>
      </c>
      <c r="M390" s="190"/>
      <c r="N390" s="184"/>
      <c r="O390" s="184"/>
      <c r="P390" s="190"/>
      <c r="Q390" s="184"/>
      <c r="R390" s="184"/>
      <c r="S390" s="190"/>
      <c r="T390" s="184">
        <v>16516.22</v>
      </c>
      <c r="U390" s="184">
        <v>16516.22</v>
      </c>
      <c r="V390" s="190"/>
      <c r="W390" s="184"/>
      <c r="X390" s="184"/>
      <c r="Y390" s="190"/>
      <c r="Z390" s="184">
        <v>168</v>
      </c>
      <c r="AA390" s="184">
        <v>168</v>
      </c>
      <c r="AB390" s="190"/>
      <c r="AC390" s="184"/>
      <c r="AD390" s="184"/>
      <c r="AE390" s="190"/>
      <c r="AF390" s="184"/>
      <c r="AG390" s="184"/>
      <c r="AH390" s="190"/>
      <c r="AI390" s="184"/>
      <c r="AJ390" s="184"/>
      <c r="AK390" s="190"/>
      <c r="AL390" s="190"/>
      <c r="AM390" s="190"/>
      <c r="AN390" s="184"/>
      <c r="AO390" s="184"/>
      <c r="AP390" s="190"/>
      <c r="AQ390" s="190"/>
      <c r="AR390" s="190"/>
      <c r="AS390" s="184"/>
      <c r="AT390" s="184"/>
      <c r="AU390" s="190"/>
      <c r="AV390" s="300"/>
    </row>
    <row r="391" spans="1:48" ht="30" customHeight="1">
      <c r="A391" s="298"/>
      <c r="B391" s="299"/>
      <c r="C391" s="299"/>
      <c r="D391" s="189" t="s">
        <v>273</v>
      </c>
      <c r="E391" s="186">
        <f t="shared" si="1021"/>
        <v>0</v>
      </c>
      <c r="F391" s="186">
        <f t="shared" si="1022"/>
        <v>0</v>
      </c>
      <c r="G391" s="186" t="e">
        <f t="shared" si="1135"/>
        <v>#DIV/0!</v>
      </c>
      <c r="H391" s="184"/>
      <c r="I391" s="184"/>
      <c r="J391" s="190"/>
      <c r="K391" s="184"/>
      <c r="L391" s="184"/>
      <c r="M391" s="190"/>
      <c r="N391" s="184"/>
      <c r="O391" s="184"/>
      <c r="P391" s="190"/>
      <c r="Q391" s="184"/>
      <c r="R391" s="184"/>
      <c r="S391" s="190"/>
      <c r="T391" s="184"/>
      <c r="U391" s="184"/>
      <c r="V391" s="190"/>
      <c r="W391" s="184"/>
      <c r="X391" s="184"/>
      <c r="Y391" s="190"/>
      <c r="Z391" s="184"/>
      <c r="AA391" s="184"/>
      <c r="AB391" s="190"/>
      <c r="AC391" s="184"/>
      <c r="AD391" s="184"/>
      <c r="AE391" s="190"/>
      <c r="AF391" s="184"/>
      <c r="AG391" s="184"/>
      <c r="AH391" s="190"/>
      <c r="AI391" s="184"/>
      <c r="AJ391" s="184"/>
      <c r="AK391" s="190"/>
      <c r="AL391" s="190"/>
      <c r="AM391" s="190"/>
      <c r="AN391" s="184"/>
      <c r="AO391" s="184"/>
      <c r="AP391" s="190"/>
      <c r="AQ391" s="190"/>
      <c r="AR391" s="190"/>
      <c r="AS391" s="184"/>
      <c r="AT391" s="184"/>
      <c r="AU391" s="190"/>
      <c r="AV391" s="300"/>
    </row>
    <row r="392" spans="1:48" s="116" customFormat="1" ht="22.2" customHeight="1">
      <c r="A392" s="298" t="s">
        <v>364</v>
      </c>
      <c r="B392" s="299" t="s">
        <v>363</v>
      </c>
      <c r="C392" s="299" t="s">
        <v>438</v>
      </c>
      <c r="D392" s="192" t="s">
        <v>41</v>
      </c>
      <c r="E392" s="186">
        <f t="shared" si="1021"/>
        <v>30244.790130000001</v>
      </c>
      <c r="F392" s="186">
        <f t="shared" si="1022"/>
        <v>14606.834140000001</v>
      </c>
      <c r="G392" s="186">
        <f t="shared" si="1135"/>
        <v>48.295372780621108</v>
      </c>
      <c r="H392" s="186">
        <f>SUM(H393:H396)</f>
        <v>0</v>
      </c>
      <c r="I392" s="186">
        <f t="shared" ref="I392" si="1136">SUM(I393:I396)</f>
        <v>0</v>
      </c>
      <c r="J392" s="186"/>
      <c r="K392" s="186">
        <f t="shared" ref="K392:L392" si="1137">SUM(K393:K396)</f>
        <v>0</v>
      </c>
      <c r="L392" s="186">
        <f t="shared" si="1137"/>
        <v>0</v>
      </c>
      <c r="M392" s="186"/>
      <c r="N392" s="186">
        <f t="shared" ref="N392:O392" si="1138">SUM(N393:N396)</f>
        <v>2029.5653499999999</v>
      </c>
      <c r="O392" s="186">
        <f t="shared" si="1138"/>
        <v>2029.5653499999999</v>
      </c>
      <c r="P392" s="186">
        <f>O392*100/N392</f>
        <v>100</v>
      </c>
      <c r="Q392" s="186">
        <f t="shared" ref="Q392:R392" si="1139">SUM(Q393:Q396)</f>
        <v>6404.0986300000004</v>
      </c>
      <c r="R392" s="186">
        <f t="shared" si="1139"/>
        <v>6404.0986300000004</v>
      </c>
      <c r="S392" s="186"/>
      <c r="T392" s="186">
        <f t="shared" ref="T392:U392" si="1140">SUM(T393:T396)</f>
        <v>2349.5445099999997</v>
      </c>
      <c r="U392" s="186">
        <f t="shared" si="1140"/>
        <v>2349.5445099999997</v>
      </c>
      <c r="V392" s="186"/>
      <c r="W392" s="186">
        <f t="shared" ref="W392:X392" si="1141">SUM(W393:W396)</f>
        <v>1739.4969099999998</v>
      </c>
      <c r="X392" s="186">
        <f t="shared" si="1141"/>
        <v>1739.4969099999998</v>
      </c>
      <c r="Y392" s="186"/>
      <c r="Z392" s="186">
        <f t="shared" ref="Z392:AA392" si="1142">SUM(Z393:Z396)</f>
        <v>711.07485000000008</v>
      </c>
      <c r="AA392" s="186">
        <f t="shared" si="1142"/>
        <v>711.07485000000008</v>
      </c>
      <c r="AB392" s="186"/>
      <c r="AC392" s="186">
        <f t="shared" ref="AC392:AD392" si="1143">SUM(AC393:AC396)</f>
        <v>631.61847999999998</v>
      </c>
      <c r="AD392" s="186">
        <f t="shared" si="1143"/>
        <v>631.61847999999998</v>
      </c>
      <c r="AE392" s="186"/>
      <c r="AF392" s="186">
        <f t="shared" ref="AF392:AH392" si="1144">SUM(AF393:AF396)</f>
        <v>741.43540999999993</v>
      </c>
      <c r="AG392" s="186">
        <f t="shared" si="1144"/>
        <v>741.43540999999993</v>
      </c>
      <c r="AH392" s="186">
        <f t="shared" si="1144"/>
        <v>0</v>
      </c>
      <c r="AI392" s="186">
        <f t="shared" ref="AI392:AL392" si="1145">SUM(AI393:AI396)</f>
        <v>2475.9125300000001</v>
      </c>
      <c r="AJ392" s="186">
        <f t="shared" si="1145"/>
        <v>0</v>
      </c>
      <c r="AK392" s="186">
        <f t="shared" si="1145"/>
        <v>0</v>
      </c>
      <c r="AL392" s="186">
        <f t="shared" si="1145"/>
        <v>0</v>
      </c>
      <c r="AM392" s="186"/>
      <c r="AN392" s="186">
        <f t="shared" ref="AN392:AQ392" si="1146">SUM(AN393:AN396)</f>
        <v>4133.8207300000004</v>
      </c>
      <c r="AO392" s="186">
        <f t="shared" si="1146"/>
        <v>0</v>
      </c>
      <c r="AP392" s="186">
        <f t="shared" si="1146"/>
        <v>0</v>
      </c>
      <c r="AQ392" s="186">
        <f t="shared" si="1146"/>
        <v>0</v>
      </c>
      <c r="AR392" s="186"/>
      <c r="AS392" s="186">
        <f t="shared" ref="AS392:AT392" si="1147">SUM(AS393:AS396)</f>
        <v>9028.2227299999995</v>
      </c>
      <c r="AT392" s="186">
        <f t="shared" si="1147"/>
        <v>0</v>
      </c>
      <c r="AU392" s="187"/>
      <c r="AV392" s="300"/>
    </row>
    <row r="393" spans="1:48">
      <c r="A393" s="298"/>
      <c r="B393" s="299"/>
      <c r="C393" s="299"/>
      <c r="D393" s="188" t="s">
        <v>37</v>
      </c>
      <c r="E393" s="186">
        <f t="shared" si="1021"/>
        <v>0</v>
      </c>
      <c r="F393" s="186">
        <f t="shared" si="1022"/>
        <v>0</v>
      </c>
      <c r="G393" s="186" t="e">
        <f t="shared" si="1135"/>
        <v>#DIV/0!</v>
      </c>
      <c r="H393" s="184">
        <f>H398+H403+H408+H413+H418+H423+H428</f>
        <v>0</v>
      </c>
      <c r="I393" s="184">
        <f t="shared" ref="I393:AU393" si="1148">I398+I403+I408+I413+I418+I423+I428</f>
        <v>0</v>
      </c>
      <c r="J393" s="184">
        <f t="shared" si="1148"/>
        <v>0</v>
      </c>
      <c r="K393" s="184">
        <f t="shared" si="1148"/>
        <v>0</v>
      </c>
      <c r="L393" s="184">
        <f t="shared" si="1148"/>
        <v>0</v>
      </c>
      <c r="M393" s="184">
        <f t="shared" si="1148"/>
        <v>0</v>
      </c>
      <c r="N393" s="184">
        <f t="shared" si="1148"/>
        <v>0</v>
      </c>
      <c r="O393" s="184">
        <f t="shared" si="1148"/>
        <v>0</v>
      </c>
      <c r="P393" s="184">
        <f t="shared" si="1148"/>
        <v>0</v>
      </c>
      <c r="Q393" s="184">
        <f t="shared" si="1148"/>
        <v>0</v>
      </c>
      <c r="R393" s="184">
        <f t="shared" si="1148"/>
        <v>0</v>
      </c>
      <c r="S393" s="184">
        <f t="shared" si="1148"/>
        <v>0</v>
      </c>
      <c r="T393" s="184">
        <f t="shared" si="1148"/>
        <v>0</v>
      </c>
      <c r="U393" s="184">
        <f t="shared" si="1148"/>
        <v>0</v>
      </c>
      <c r="V393" s="184">
        <f t="shared" si="1148"/>
        <v>0</v>
      </c>
      <c r="W393" s="184">
        <f t="shared" si="1148"/>
        <v>0</v>
      </c>
      <c r="X393" s="184">
        <f t="shared" si="1148"/>
        <v>0</v>
      </c>
      <c r="Y393" s="184">
        <f t="shared" si="1148"/>
        <v>0</v>
      </c>
      <c r="Z393" s="184">
        <f t="shared" si="1148"/>
        <v>0</v>
      </c>
      <c r="AA393" s="184">
        <f t="shared" si="1148"/>
        <v>0</v>
      </c>
      <c r="AB393" s="184">
        <f t="shared" si="1148"/>
        <v>0</v>
      </c>
      <c r="AC393" s="184">
        <f t="shared" si="1148"/>
        <v>0</v>
      </c>
      <c r="AD393" s="184">
        <f t="shared" si="1148"/>
        <v>0</v>
      </c>
      <c r="AE393" s="184">
        <f t="shared" si="1148"/>
        <v>0</v>
      </c>
      <c r="AF393" s="184">
        <f t="shared" si="1148"/>
        <v>0</v>
      </c>
      <c r="AG393" s="184">
        <f t="shared" si="1148"/>
        <v>0</v>
      </c>
      <c r="AH393" s="184">
        <f t="shared" si="1148"/>
        <v>0</v>
      </c>
      <c r="AI393" s="184">
        <f t="shared" si="1148"/>
        <v>0</v>
      </c>
      <c r="AJ393" s="184">
        <f t="shared" si="1148"/>
        <v>0</v>
      </c>
      <c r="AK393" s="184">
        <f t="shared" si="1148"/>
        <v>0</v>
      </c>
      <c r="AL393" s="184">
        <f t="shared" si="1148"/>
        <v>0</v>
      </c>
      <c r="AM393" s="184">
        <f t="shared" si="1148"/>
        <v>0</v>
      </c>
      <c r="AN393" s="184">
        <f t="shared" si="1148"/>
        <v>0</v>
      </c>
      <c r="AO393" s="184">
        <f t="shared" si="1148"/>
        <v>0</v>
      </c>
      <c r="AP393" s="184">
        <f t="shared" si="1148"/>
        <v>0</v>
      </c>
      <c r="AQ393" s="184">
        <f t="shared" si="1148"/>
        <v>0</v>
      </c>
      <c r="AR393" s="184">
        <f t="shared" si="1148"/>
        <v>0</v>
      </c>
      <c r="AS393" s="184">
        <f t="shared" si="1148"/>
        <v>0</v>
      </c>
      <c r="AT393" s="184">
        <f t="shared" si="1148"/>
        <v>0</v>
      </c>
      <c r="AU393" s="184">
        <f t="shared" si="1148"/>
        <v>0</v>
      </c>
      <c r="AV393" s="300"/>
    </row>
    <row r="394" spans="1:48" ht="31.2" customHeight="1">
      <c r="A394" s="298"/>
      <c r="B394" s="299"/>
      <c r="C394" s="299"/>
      <c r="D394" s="188" t="s">
        <v>2</v>
      </c>
      <c r="E394" s="186">
        <f t="shared" si="1021"/>
        <v>0</v>
      </c>
      <c r="F394" s="186">
        <f t="shared" si="1022"/>
        <v>0</v>
      </c>
      <c r="G394" s="186" t="e">
        <f t="shared" si="1135"/>
        <v>#DIV/0!</v>
      </c>
      <c r="H394" s="184">
        <f t="shared" ref="H394:AU394" si="1149">H399+H404+H409+H414+H419+H424+H429</f>
        <v>0</v>
      </c>
      <c r="I394" s="184">
        <f t="shared" si="1149"/>
        <v>0</v>
      </c>
      <c r="J394" s="184">
        <f t="shared" si="1149"/>
        <v>0</v>
      </c>
      <c r="K394" s="184">
        <f t="shared" si="1149"/>
        <v>0</v>
      </c>
      <c r="L394" s="184">
        <f t="shared" si="1149"/>
        <v>0</v>
      </c>
      <c r="M394" s="184">
        <f t="shared" si="1149"/>
        <v>0</v>
      </c>
      <c r="N394" s="184">
        <f t="shared" si="1149"/>
        <v>0</v>
      </c>
      <c r="O394" s="184">
        <f t="shared" si="1149"/>
        <v>0</v>
      </c>
      <c r="P394" s="184">
        <f t="shared" si="1149"/>
        <v>0</v>
      </c>
      <c r="Q394" s="184">
        <f t="shared" si="1149"/>
        <v>0</v>
      </c>
      <c r="R394" s="184">
        <f t="shared" si="1149"/>
        <v>0</v>
      </c>
      <c r="S394" s="184">
        <f t="shared" si="1149"/>
        <v>0</v>
      </c>
      <c r="T394" s="184">
        <f t="shared" si="1149"/>
        <v>0</v>
      </c>
      <c r="U394" s="184">
        <f t="shared" si="1149"/>
        <v>0</v>
      </c>
      <c r="V394" s="184">
        <f t="shared" si="1149"/>
        <v>0</v>
      </c>
      <c r="W394" s="184">
        <f t="shared" si="1149"/>
        <v>0</v>
      </c>
      <c r="X394" s="184">
        <f t="shared" si="1149"/>
        <v>0</v>
      </c>
      <c r="Y394" s="184">
        <f t="shared" si="1149"/>
        <v>0</v>
      </c>
      <c r="Z394" s="184">
        <f t="shared" si="1149"/>
        <v>0</v>
      </c>
      <c r="AA394" s="184">
        <f t="shared" si="1149"/>
        <v>0</v>
      </c>
      <c r="AB394" s="184">
        <f t="shared" si="1149"/>
        <v>0</v>
      </c>
      <c r="AC394" s="184">
        <f t="shared" si="1149"/>
        <v>0</v>
      </c>
      <c r="AD394" s="184">
        <f t="shared" si="1149"/>
        <v>0</v>
      </c>
      <c r="AE394" s="184">
        <f t="shared" si="1149"/>
        <v>0</v>
      </c>
      <c r="AF394" s="184">
        <f t="shared" si="1149"/>
        <v>0</v>
      </c>
      <c r="AG394" s="184">
        <f t="shared" si="1149"/>
        <v>0</v>
      </c>
      <c r="AH394" s="184">
        <f t="shared" si="1149"/>
        <v>0</v>
      </c>
      <c r="AI394" s="184">
        <f t="shared" si="1149"/>
        <v>0</v>
      </c>
      <c r="AJ394" s="184">
        <f t="shared" si="1149"/>
        <v>0</v>
      </c>
      <c r="AK394" s="184">
        <f t="shared" si="1149"/>
        <v>0</v>
      </c>
      <c r="AL394" s="184">
        <f t="shared" si="1149"/>
        <v>0</v>
      </c>
      <c r="AM394" s="184">
        <f t="shared" si="1149"/>
        <v>0</v>
      </c>
      <c r="AN394" s="184">
        <f t="shared" si="1149"/>
        <v>0</v>
      </c>
      <c r="AO394" s="184">
        <f t="shared" si="1149"/>
        <v>0</v>
      </c>
      <c r="AP394" s="184">
        <f t="shared" si="1149"/>
        <v>0</v>
      </c>
      <c r="AQ394" s="184">
        <f t="shared" si="1149"/>
        <v>0</v>
      </c>
      <c r="AR394" s="184">
        <f t="shared" si="1149"/>
        <v>0</v>
      </c>
      <c r="AS394" s="184">
        <f t="shared" si="1149"/>
        <v>0</v>
      </c>
      <c r="AT394" s="184">
        <f t="shared" si="1149"/>
        <v>0</v>
      </c>
      <c r="AU394" s="184">
        <f t="shared" si="1149"/>
        <v>0</v>
      </c>
      <c r="AV394" s="300"/>
    </row>
    <row r="395" spans="1:48" ht="21.75" customHeight="1">
      <c r="A395" s="298"/>
      <c r="B395" s="299"/>
      <c r="C395" s="299"/>
      <c r="D395" s="188" t="s">
        <v>43</v>
      </c>
      <c r="E395" s="186">
        <f t="shared" si="1021"/>
        <v>30244.790130000001</v>
      </c>
      <c r="F395" s="186">
        <f t="shared" si="1022"/>
        <v>14606.834140000001</v>
      </c>
      <c r="G395" s="186">
        <f t="shared" si="1135"/>
        <v>48.295372780621108</v>
      </c>
      <c r="H395" s="184">
        <f t="shared" ref="H395:AU395" si="1150">H400+H405+H410+H415+H420+H425+H430</f>
        <v>0</v>
      </c>
      <c r="I395" s="184">
        <f t="shared" si="1150"/>
        <v>0</v>
      </c>
      <c r="J395" s="184">
        <f t="shared" si="1150"/>
        <v>0</v>
      </c>
      <c r="K395" s="184">
        <f t="shared" si="1150"/>
        <v>0</v>
      </c>
      <c r="L395" s="184">
        <f t="shared" si="1150"/>
        <v>0</v>
      </c>
      <c r="M395" s="184">
        <f t="shared" si="1150"/>
        <v>0</v>
      </c>
      <c r="N395" s="184">
        <f t="shared" si="1150"/>
        <v>2029.5653499999999</v>
      </c>
      <c r="O395" s="184">
        <f t="shared" si="1150"/>
        <v>2029.5653499999999</v>
      </c>
      <c r="P395" s="186">
        <f>O395*100/N395</f>
        <v>100</v>
      </c>
      <c r="Q395" s="184">
        <f t="shared" si="1150"/>
        <v>6404.0986300000004</v>
      </c>
      <c r="R395" s="184">
        <f t="shared" si="1150"/>
        <v>6404.0986300000004</v>
      </c>
      <c r="S395" s="184">
        <f t="shared" si="1150"/>
        <v>0</v>
      </c>
      <c r="T395" s="184">
        <f t="shared" si="1150"/>
        <v>2349.5445099999997</v>
      </c>
      <c r="U395" s="184">
        <f t="shared" si="1150"/>
        <v>2349.5445099999997</v>
      </c>
      <c r="V395" s="184">
        <f t="shared" si="1150"/>
        <v>0</v>
      </c>
      <c r="W395" s="184">
        <f t="shared" si="1150"/>
        <v>1739.4969099999998</v>
      </c>
      <c r="X395" s="184">
        <f t="shared" si="1150"/>
        <v>1739.4969099999998</v>
      </c>
      <c r="Y395" s="184">
        <f t="shared" si="1150"/>
        <v>0</v>
      </c>
      <c r="Z395" s="184">
        <f t="shared" si="1150"/>
        <v>711.07485000000008</v>
      </c>
      <c r="AA395" s="184">
        <f t="shared" si="1150"/>
        <v>711.07485000000008</v>
      </c>
      <c r="AB395" s="184">
        <f t="shared" si="1150"/>
        <v>0</v>
      </c>
      <c r="AC395" s="184">
        <f t="shared" si="1150"/>
        <v>631.61847999999998</v>
      </c>
      <c r="AD395" s="184">
        <f t="shared" si="1150"/>
        <v>631.61847999999998</v>
      </c>
      <c r="AE395" s="184">
        <f t="shared" si="1150"/>
        <v>0</v>
      </c>
      <c r="AF395" s="184">
        <f t="shared" si="1150"/>
        <v>741.43540999999993</v>
      </c>
      <c r="AG395" s="184">
        <f t="shared" si="1150"/>
        <v>741.43540999999993</v>
      </c>
      <c r="AH395" s="184">
        <f t="shared" si="1150"/>
        <v>0</v>
      </c>
      <c r="AI395" s="184">
        <f t="shared" si="1150"/>
        <v>2475.9125300000001</v>
      </c>
      <c r="AJ395" s="184">
        <f t="shared" si="1150"/>
        <v>0</v>
      </c>
      <c r="AK395" s="184">
        <f t="shared" si="1150"/>
        <v>0</v>
      </c>
      <c r="AL395" s="184">
        <f t="shared" si="1150"/>
        <v>0</v>
      </c>
      <c r="AM395" s="184">
        <f t="shared" si="1150"/>
        <v>0</v>
      </c>
      <c r="AN395" s="184">
        <f t="shared" si="1150"/>
        <v>4133.8207300000004</v>
      </c>
      <c r="AO395" s="184">
        <f t="shared" si="1150"/>
        <v>0</v>
      </c>
      <c r="AP395" s="184">
        <f t="shared" si="1150"/>
        <v>0</v>
      </c>
      <c r="AQ395" s="184">
        <f t="shared" si="1150"/>
        <v>0</v>
      </c>
      <c r="AR395" s="184">
        <f t="shared" si="1150"/>
        <v>0</v>
      </c>
      <c r="AS395" s="184">
        <f t="shared" si="1150"/>
        <v>9028.2227299999995</v>
      </c>
      <c r="AT395" s="184">
        <f t="shared" si="1150"/>
        <v>0</v>
      </c>
      <c r="AU395" s="184">
        <f t="shared" si="1150"/>
        <v>0</v>
      </c>
      <c r="AV395" s="300"/>
    </row>
    <row r="396" spans="1:48" ht="30" customHeight="1">
      <c r="A396" s="298"/>
      <c r="B396" s="299"/>
      <c r="C396" s="299"/>
      <c r="D396" s="189" t="s">
        <v>273</v>
      </c>
      <c r="E396" s="186">
        <f t="shared" si="1021"/>
        <v>0</v>
      </c>
      <c r="F396" s="186">
        <f t="shared" si="1022"/>
        <v>0</v>
      </c>
      <c r="G396" s="186" t="e">
        <f t="shared" si="1135"/>
        <v>#DIV/0!</v>
      </c>
      <c r="H396" s="184">
        <f t="shared" ref="H396:AU396" si="1151">H401+H406+H411+H416+H421+H426+H431</f>
        <v>0</v>
      </c>
      <c r="I396" s="184">
        <f t="shared" si="1151"/>
        <v>0</v>
      </c>
      <c r="J396" s="184">
        <f t="shared" si="1151"/>
        <v>0</v>
      </c>
      <c r="K396" s="184">
        <f t="shared" si="1151"/>
        <v>0</v>
      </c>
      <c r="L396" s="184">
        <f t="shared" si="1151"/>
        <v>0</v>
      </c>
      <c r="M396" s="184">
        <f t="shared" si="1151"/>
        <v>0</v>
      </c>
      <c r="N396" s="184">
        <f t="shared" si="1151"/>
        <v>0</v>
      </c>
      <c r="O396" s="184">
        <f t="shared" si="1151"/>
        <v>0</v>
      </c>
      <c r="P396" s="184">
        <f t="shared" si="1151"/>
        <v>0</v>
      </c>
      <c r="Q396" s="184">
        <f t="shared" si="1151"/>
        <v>0</v>
      </c>
      <c r="R396" s="184">
        <f t="shared" si="1151"/>
        <v>0</v>
      </c>
      <c r="S396" s="184">
        <f t="shared" si="1151"/>
        <v>0</v>
      </c>
      <c r="T396" s="184">
        <f t="shared" si="1151"/>
        <v>0</v>
      </c>
      <c r="U396" s="184">
        <f t="shared" si="1151"/>
        <v>0</v>
      </c>
      <c r="V396" s="184">
        <f t="shared" si="1151"/>
        <v>0</v>
      </c>
      <c r="W396" s="184">
        <f t="shared" si="1151"/>
        <v>0</v>
      </c>
      <c r="X396" s="184">
        <f t="shared" si="1151"/>
        <v>0</v>
      </c>
      <c r="Y396" s="184">
        <f t="shared" si="1151"/>
        <v>0</v>
      </c>
      <c r="Z396" s="184">
        <f t="shared" si="1151"/>
        <v>0</v>
      </c>
      <c r="AA396" s="184">
        <f t="shared" si="1151"/>
        <v>0</v>
      </c>
      <c r="AB396" s="184">
        <f t="shared" si="1151"/>
        <v>0</v>
      </c>
      <c r="AC396" s="184">
        <f t="shared" si="1151"/>
        <v>0</v>
      </c>
      <c r="AD396" s="184">
        <f t="shared" si="1151"/>
        <v>0</v>
      </c>
      <c r="AE396" s="184">
        <f t="shared" si="1151"/>
        <v>0</v>
      </c>
      <c r="AF396" s="184">
        <f t="shared" si="1151"/>
        <v>0</v>
      </c>
      <c r="AG396" s="184">
        <f t="shared" si="1151"/>
        <v>0</v>
      </c>
      <c r="AH396" s="184">
        <f t="shared" si="1151"/>
        <v>0</v>
      </c>
      <c r="AI396" s="184">
        <f t="shared" si="1151"/>
        <v>0</v>
      </c>
      <c r="AJ396" s="184">
        <f t="shared" si="1151"/>
        <v>0</v>
      </c>
      <c r="AK396" s="184">
        <f t="shared" si="1151"/>
        <v>0</v>
      </c>
      <c r="AL396" s="184">
        <f t="shared" si="1151"/>
        <v>0</v>
      </c>
      <c r="AM396" s="184">
        <f t="shared" si="1151"/>
        <v>0</v>
      </c>
      <c r="AN396" s="184">
        <f t="shared" si="1151"/>
        <v>0</v>
      </c>
      <c r="AO396" s="184">
        <f t="shared" si="1151"/>
        <v>0</v>
      </c>
      <c r="AP396" s="184">
        <f t="shared" si="1151"/>
        <v>0</v>
      </c>
      <c r="AQ396" s="184">
        <f t="shared" si="1151"/>
        <v>0</v>
      </c>
      <c r="AR396" s="184">
        <f t="shared" si="1151"/>
        <v>0</v>
      </c>
      <c r="AS396" s="184">
        <f t="shared" si="1151"/>
        <v>0</v>
      </c>
      <c r="AT396" s="184">
        <f t="shared" si="1151"/>
        <v>0</v>
      </c>
      <c r="AU396" s="184">
        <f t="shared" si="1151"/>
        <v>0</v>
      </c>
      <c r="AV396" s="300"/>
    </row>
    <row r="397" spans="1:48" s="116" customFormat="1" ht="22.2" customHeight="1">
      <c r="A397" s="298"/>
      <c r="B397" s="299" t="s">
        <v>357</v>
      </c>
      <c r="C397" s="299"/>
      <c r="D397" s="192" t="s">
        <v>41</v>
      </c>
      <c r="E397" s="186">
        <f t="shared" si="1021"/>
        <v>2459.0274899999999</v>
      </c>
      <c r="F397" s="186">
        <f t="shared" si="1022"/>
        <v>1370.94003</v>
      </c>
      <c r="G397" s="186">
        <f t="shared" si="1135"/>
        <v>55.751309636640137</v>
      </c>
      <c r="H397" s="186">
        <f>SUM(H398:H401)</f>
        <v>0</v>
      </c>
      <c r="I397" s="186">
        <f t="shared" ref="I397" si="1152">SUM(I398:I401)</f>
        <v>0</v>
      </c>
      <c r="J397" s="186"/>
      <c r="K397" s="186">
        <f t="shared" ref="K397:L397" si="1153">SUM(K398:K401)</f>
        <v>0</v>
      </c>
      <c r="L397" s="186">
        <f t="shared" si="1153"/>
        <v>0</v>
      </c>
      <c r="M397" s="186"/>
      <c r="N397" s="186">
        <f t="shared" ref="N397:O397" si="1154">SUM(N398:N401)</f>
        <v>269.91282000000001</v>
      </c>
      <c r="O397" s="186">
        <f t="shared" si="1154"/>
        <v>269.91282000000001</v>
      </c>
      <c r="P397" s="186">
        <f>O397*100/N397</f>
        <v>100</v>
      </c>
      <c r="Q397" s="186">
        <f t="shared" ref="Q397:R397" si="1155">SUM(Q398:Q401)</f>
        <v>488.50038999999998</v>
      </c>
      <c r="R397" s="186">
        <f t="shared" si="1155"/>
        <v>488.50038999999998</v>
      </c>
      <c r="S397" s="186"/>
      <c r="T397" s="186">
        <f t="shared" ref="T397:U397" si="1156">SUM(T398:T401)</f>
        <v>210.85901000000001</v>
      </c>
      <c r="U397" s="186">
        <f t="shared" si="1156"/>
        <v>210.85901000000001</v>
      </c>
      <c r="V397" s="186"/>
      <c r="W397" s="186">
        <f t="shared" ref="W397:X397" si="1157">SUM(W398:W401)</f>
        <v>184.38792000000001</v>
      </c>
      <c r="X397" s="186">
        <f t="shared" si="1157"/>
        <v>184.38792000000001</v>
      </c>
      <c r="Y397" s="186"/>
      <c r="Z397" s="186">
        <f t="shared" ref="Z397:AA397" si="1158">SUM(Z398:Z401)</f>
        <v>73.952259999999995</v>
      </c>
      <c r="AA397" s="186">
        <f t="shared" si="1158"/>
        <v>73.952259999999995</v>
      </c>
      <c r="AB397" s="186"/>
      <c r="AC397" s="186">
        <f t="shared" ref="AC397:AD397" si="1159">SUM(AC398:AC401)</f>
        <v>75.422790000000006</v>
      </c>
      <c r="AD397" s="186">
        <f t="shared" si="1159"/>
        <v>75.422790000000006</v>
      </c>
      <c r="AE397" s="186"/>
      <c r="AF397" s="186">
        <f t="shared" ref="AF397:AH397" si="1160">SUM(AF398:AF401)</f>
        <v>67.904839999999993</v>
      </c>
      <c r="AG397" s="186">
        <f t="shared" si="1160"/>
        <v>67.904839999999993</v>
      </c>
      <c r="AH397" s="186">
        <f t="shared" si="1160"/>
        <v>0</v>
      </c>
      <c r="AI397" s="186">
        <f t="shared" ref="AI397:AL397" si="1161">SUM(AI398:AI401)</f>
        <v>359</v>
      </c>
      <c r="AJ397" s="186">
        <f t="shared" si="1161"/>
        <v>0</v>
      </c>
      <c r="AK397" s="186">
        <f t="shared" si="1161"/>
        <v>0</v>
      </c>
      <c r="AL397" s="186">
        <f t="shared" si="1161"/>
        <v>0</v>
      </c>
      <c r="AM397" s="186"/>
      <c r="AN397" s="186">
        <f t="shared" ref="AN397:AQ397" si="1162">SUM(AN398:AN401)</f>
        <v>359.68331999999998</v>
      </c>
      <c r="AO397" s="186">
        <f t="shared" si="1162"/>
        <v>0</v>
      </c>
      <c r="AP397" s="186">
        <f t="shared" si="1162"/>
        <v>0</v>
      </c>
      <c r="AQ397" s="186">
        <f t="shared" si="1162"/>
        <v>0</v>
      </c>
      <c r="AR397" s="186"/>
      <c r="AS397" s="186">
        <f t="shared" ref="AS397:AT397" si="1163">SUM(AS398:AS401)</f>
        <v>369.40413999999998</v>
      </c>
      <c r="AT397" s="186">
        <f t="shared" si="1163"/>
        <v>0</v>
      </c>
      <c r="AU397" s="187"/>
      <c r="AV397" s="300"/>
    </row>
    <row r="398" spans="1:48">
      <c r="A398" s="298"/>
      <c r="B398" s="299"/>
      <c r="C398" s="299"/>
      <c r="D398" s="188" t="s">
        <v>37</v>
      </c>
      <c r="E398" s="186">
        <f t="shared" si="1021"/>
        <v>0</v>
      </c>
      <c r="F398" s="186">
        <f t="shared" si="1022"/>
        <v>0</v>
      </c>
      <c r="G398" s="186" t="e">
        <f t="shared" si="1135"/>
        <v>#DIV/0!</v>
      </c>
      <c r="H398" s="184"/>
      <c r="I398" s="184"/>
      <c r="J398" s="190"/>
      <c r="K398" s="184"/>
      <c r="L398" s="184"/>
      <c r="M398" s="190"/>
      <c r="N398" s="184"/>
      <c r="O398" s="184"/>
      <c r="P398" s="190"/>
      <c r="Q398" s="184"/>
      <c r="R398" s="184"/>
      <c r="S398" s="190"/>
      <c r="T398" s="184"/>
      <c r="U398" s="184"/>
      <c r="V398" s="190"/>
      <c r="W398" s="184"/>
      <c r="X398" s="184"/>
      <c r="Y398" s="190"/>
      <c r="Z398" s="184"/>
      <c r="AA398" s="184"/>
      <c r="AB398" s="190"/>
      <c r="AC398" s="184"/>
      <c r="AD398" s="184"/>
      <c r="AE398" s="190"/>
      <c r="AF398" s="184"/>
      <c r="AG398" s="184"/>
      <c r="AH398" s="190"/>
      <c r="AI398" s="184"/>
      <c r="AJ398" s="184"/>
      <c r="AK398" s="190"/>
      <c r="AL398" s="184"/>
      <c r="AM398" s="184"/>
      <c r="AN398" s="184"/>
      <c r="AO398" s="184"/>
      <c r="AP398" s="190"/>
      <c r="AQ398" s="190"/>
      <c r="AR398" s="190"/>
      <c r="AS398" s="184"/>
      <c r="AT398" s="184"/>
      <c r="AU398" s="190"/>
      <c r="AV398" s="300"/>
    </row>
    <row r="399" spans="1:48" ht="31.2" customHeight="1">
      <c r="A399" s="298"/>
      <c r="B399" s="299"/>
      <c r="C399" s="299"/>
      <c r="D399" s="188" t="s">
        <v>2</v>
      </c>
      <c r="E399" s="186">
        <f t="shared" si="1021"/>
        <v>0</v>
      </c>
      <c r="F399" s="186">
        <f t="shared" si="1022"/>
        <v>0</v>
      </c>
      <c r="G399" s="186" t="e">
        <f t="shared" si="1135"/>
        <v>#DIV/0!</v>
      </c>
      <c r="H399" s="184"/>
      <c r="I399" s="184"/>
      <c r="J399" s="190"/>
      <c r="K399" s="184"/>
      <c r="L399" s="184"/>
      <c r="M399" s="190"/>
      <c r="N399" s="184"/>
      <c r="O399" s="184"/>
      <c r="P399" s="190"/>
      <c r="Q399" s="184"/>
      <c r="R399" s="184"/>
      <c r="S399" s="190"/>
      <c r="T399" s="184"/>
      <c r="U399" s="184"/>
      <c r="V399" s="190"/>
      <c r="W399" s="184"/>
      <c r="X399" s="184"/>
      <c r="Y399" s="190"/>
      <c r="Z399" s="184"/>
      <c r="AA399" s="184"/>
      <c r="AB399" s="190"/>
      <c r="AC399" s="184"/>
      <c r="AD399" s="184"/>
      <c r="AE399" s="190"/>
      <c r="AF399" s="184"/>
      <c r="AG399" s="184"/>
      <c r="AH399" s="190"/>
      <c r="AI399" s="184"/>
      <c r="AJ399" s="184"/>
      <c r="AK399" s="190"/>
      <c r="AL399" s="190"/>
      <c r="AM399" s="190"/>
      <c r="AN399" s="184"/>
      <c r="AO399" s="184"/>
      <c r="AP399" s="190"/>
      <c r="AQ399" s="190"/>
      <c r="AR399" s="190"/>
      <c r="AS399" s="184"/>
      <c r="AT399" s="184"/>
      <c r="AU399" s="190"/>
      <c r="AV399" s="300"/>
    </row>
    <row r="400" spans="1:48" ht="21.75" customHeight="1">
      <c r="A400" s="298"/>
      <c r="B400" s="299"/>
      <c r="C400" s="299"/>
      <c r="D400" s="188" t="s">
        <v>43</v>
      </c>
      <c r="E400" s="186">
        <f t="shared" si="1021"/>
        <v>2459.0274899999999</v>
      </c>
      <c r="F400" s="186">
        <f t="shared" si="1022"/>
        <v>1370.94003</v>
      </c>
      <c r="G400" s="186">
        <f t="shared" si="1135"/>
        <v>55.751309636640137</v>
      </c>
      <c r="H400" s="184"/>
      <c r="I400" s="184"/>
      <c r="J400" s="190"/>
      <c r="K400" s="184"/>
      <c r="L400" s="184"/>
      <c r="M400" s="190"/>
      <c r="N400" s="184">
        <v>269.91282000000001</v>
      </c>
      <c r="O400" s="184">
        <v>269.91282000000001</v>
      </c>
      <c r="P400" s="186">
        <f>O400*100/N400</f>
        <v>100</v>
      </c>
      <c r="Q400" s="184">
        <v>488.50038999999998</v>
      </c>
      <c r="R400" s="184">
        <v>488.50038999999998</v>
      </c>
      <c r="S400" s="190"/>
      <c r="T400" s="184">
        <v>210.85901000000001</v>
      </c>
      <c r="U400" s="184">
        <v>210.85901000000001</v>
      </c>
      <c r="V400" s="190"/>
      <c r="W400" s="184">
        <v>184.38792000000001</v>
      </c>
      <c r="X400" s="184">
        <v>184.38792000000001</v>
      </c>
      <c r="Y400" s="190"/>
      <c r="Z400" s="184">
        <v>73.952259999999995</v>
      </c>
      <c r="AA400" s="184">
        <v>73.952259999999995</v>
      </c>
      <c r="AB400" s="190"/>
      <c r="AC400" s="184">
        <v>75.422790000000006</v>
      </c>
      <c r="AD400" s="184">
        <v>75.422790000000006</v>
      </c>
      <c r="AE400" s="190"/>
      <c r="AF400" s="184">
        <v>67.904839999999993</v>
      </c>
      <c r="AG400" s="184">
        <v>67.904839999999993</v>
      </c>
      <c r="AH400" s="184"/>
      <c r="AI400" s="184">
        <v>359</v>
      </c>
      <c r="AJ400" s="184"/>
      <c r="AK400" s="190"/>
      <c r="AL400" s="190"/>
      <c r="AM400" s="190"/>
      <c r="AN400" s="184">
        <v>359.68331999999998</v>
      </c>
      <c r="AO400" s="184"/>
      <c r="AP400" s="190"/>
      <c r="AQ400" s="190"/>
      <c r="AR400" s="190"/>
      <c r="AS400" s="184">
        <v>369.40413999999998</v>
      </c>
      <c r="AT400" s="184"/>
      <c r="AU400" s="190"/>
      <c r="AV400" s="300"/>
    </row>
    <row r="401" spans="1:48" ht="30" customHeight="1">
      <c r="A401" s="298"/>
      <c r="B401" s="299"/>
      <c r="C401" s="299"/>
      <c r="D401" s="189" t="s">
        <v>273</v>
      </c>
      <c r="E401" s="186">
        <f t="shared" si="1021"/>
        <v>0</v>
      </c>
      <c r="F401" s="186">
        <f t="shared" si="1022"/>
        <v>0</v>
      </c>
      <c r="G401" s="186" t="e">
        <f t="shared" si="1135"/>
        <v>#DIV/0!</v>
      </c>
      <c r="H401" s="184"/>
      <c r="I401" s="184"/>
      <c r="J401" s="190"/>
      <c r="K401" s="184"/>
      <c r="L401" s="184"/>
      <c r="M401" s="190"/>
      <c r="N401" s="184"/>
      <c r="O401" s="184"/>
      <c r="P401" s="190"/>
      <c r="Q401" s="184"/>
      <c r="R401" s="184"/>
      <c r="S401" s="190"/>
      <c r="T401" s="184"/>
      <c r="U401" s="184"/>
      <c r="V401" s="190"/>
      <c r="W401" s="184"/>
      <c r="X401" s="184"/>
      <c r="Y401" s="190"/>
      <c r="Z401" s="184"/>
      <c r="AA401" s="184"/>
      <c r="AB401" s="190"/>
      <c r="AC401" s="184"/>
      <c r="AD401" s="184"/>
      <c r="AE401" s="190"/>
      <c r="AF401" s="184"/>
      <c r="AG401" s="184"/>
      <c r="AH401" s="190"/>
      <c r="AI401" s="184"/>
      <c r="AJ401" s="184"/>
      <c r="AK401" s="190"/>
      <c r="AL401" s="190"/>
      <c r="AM401" s="190"/>
      <c r="AN401" s="184"/>
      <c r="AO401" s="184"/>
      <c r="AP401" s="190"/>
      <c r="AQ401" s="190"/>
      <c r="AR401" s="190"/>
      <c r="AS401" s="184"/>
      <c r="AT401" s="184"/>
      <c r="AU401" s="190"/>
      <c r="AV401" s="300"/>
    </row>
    <row r="402" spans="1:48" s="116" customFormat="1" ht="22.2" customHeight="1">
      <c r="A402" s="298"/>
      <c r="B402" s="299" t="s">
        <v>358</v>
      </c>
      <c r="C402" s="299"/>
      <c r="D402" s="192" t="s">
        <v>41</v>
      </c>
      <c r="E402" s="186">
        <f t="shared" si="1021"/>
        <v>543.13950999999997</v>
      </c>
      <c r="F402" s="186">
        <f t="shared" si="1022"/>
        <v>258.96114</v>
      </c>
      <c r="G402" s="186">
        <f t="shared" si="1135"/>
        <v>47.678567887650082</v>
      </c>
      <c r="H402" s="186">
        <f>SUM(H403:H406)</f>
        <v>0</v>
      </c>
      <c r="I402" s="186">
        <f t="shared" ref="I402" si="1164">SUM(I403:I406)</f>
        <v>0</v>
      </c>
      <c r="J402" s="186"/>
      <c r="K402" s="186">
        <f t="shared" ref="K402:L402" si="1165">SUM(K403:K406)</f>
        <v>0</v>
      </c>
      <c r="L402" s="186">
        <f t="shared" si="1165"/>
        <v>0</v>
      </c>
      <c r="M402" s="186"/>
      <c r="N402" s="186">
        <f t="shared" ref="N402:O402" si="1166">SUM(N403:N406)</f>
        <v>37.604460000000003</v>
      </c>
      <c r="O402" s="186">
        <f t="shared" si="1166"/>
        <v>37.604460000000003</v>
      </c>
      <c r="P402" s="186">
        <f>O402*100/N402</f>
        <v>100</v>
      </c>
      <c r="Q402" s="186">
        <f t="shared" ref="Q402:R402" si="1167">SUM(Q403:Q406)</f>
        <v>65.130210000000005</v>
      </c>
      <c r="R402" s="186">
        <f t="shared" si="1167"/>
        <v>65.130210000000005</v>
      </c>
      <c r="S402" s="186"/>
      <c r="T402" s="186">
        <f t="shared" ref="T402:U402" si="1168">SUM(T403:T406)</f>
        <v>35.483249999999998</v>
      </c>
      <c r="U402" s="186">
        <f t="shared" si="1168"/>
        <v>35.483249999999998</v>
      </c>
      <c r="V402" s="186"/>
      <c r="W402" s="186">
        <f t="shared" ref="W402:X402" si="1169">SUM(W403:W406)</f>
        <v>29.807580000000002</v>
      </c>
      <c r="X402" s="186">
        <f t="shared" si="1169"/>
        <v>29.807580000000002</v>
      </c>
      <c r="Y402" s="186"/>
      <c r="Z402" s="186">
        <f t="shared" ref="Z402:AA402" si="1170">SUM(Z403:Z406)</f>
        <v>28.030349999999999</v>
      </c>
      <c r="AA402" s="186">
        <f t="shared" si="1170"/>
        <v>28.030349999999999</v>
      </c>
      <c r="AB402" s="186"/>
      <c r="AC402" s="186">
        <f t="shared" ref="AC402:AD402" si="1171">SUM(AC403:AC406)</f>
        <v>31.452760000000001</v>
      </c>
      <c r="AD402" s="186">
        <f t="shared" si="1171"/>
        <v>31.452760000000001</v>
      </c>
      <c r="AE402" s="186"/>
      <c r="AF402" s="186">
        <f t="shared" ref="AF402:AH402" si="1172">SUM(AF403:AF406)</f>
        <v>31.452529999999999</v>
      </c>
      <c r="AG402" s="186">
        <f t="shared" si="1172"/>
        <v>31.452529999999999</v>
      </c>
      <c r="AH402" s="186">
        <f t="shared" si="1172"/>
        <v>0</v>
      </c>
      <c r="AI402" s="186">
        <f t="shared" ref="AI402:AL402" si="1173">SUM(AI403:AI406)</f>
        <v>71</v>
      </c>
      <c r="AJ402" s="186">
        <f t="shared" si="1173"/>
        <v>0</v>
      </c>
      <c r="AK402" s="186">
        <f t="shared" si="1173"/>
        <v>0</v>
      </c>
      <c r="AL402" s="186">
        <f t="shared" si="1173"/>
        <v>0</v>
      </c>
      <c r="AM402" s="186"/>
      <c r="AN402" s="186">
        <f t="shared" ref="AN402:AQ402" si="1174">SUM(AN403:AN406)</f>
        <v>71</v>
      </c>
      <c r="AO402" s="186">
        <f t="shared" si="1174"/>
        <v>0</v>
      </c>
      <c r="AP402" s="186">
        <f t="shared" si="1174"/>
        <v>0</v>
      </c>
      <c r="AQ402" s="186">
        <f t="shared" si="1174"/>
        <v>0</v>
      </c>
      <c r="AR402" s="186"/>
      <c r="AS402" s="186">
        <f t="shared" ref="AS402:AT402" si="1175">SUM(AS403:AS406)</f>
        <v>142.17837</v>
      </c>
      <c r="AT402" s="186">
        <f t="shared" si="1175"/>
        <v>0</v>
      </c>
      <c r="AU402" s="187"/>
      <c r="AV402" s="300"/>
    </row>
    <row r="403" spans="1:48">
      <c r="A403" s="298"/>
      <c r="B403" s="299"/>
      <c r="C403" s="299"/>
      <c r="D403" s="188" t="s">
        <v>37</v>
      </c>
      <c r="E403" s="186">
        <f t="shared" si="1021"/>
        <v>0</v>
      </c>
      <c r="F403" s="186">
        <f t="shared" si="1022"/>
        <v>0</v>
      </c>
      <c r="G403" s="186" t="e">
        <f t="shared" si="1135"/>
        <v>#DIV/0!</v>
      </c>
      <c r="H403" s="184"/>
      <c r="I403" s="184"/>
      <c r="J403" s="190"/>
      <c r="K403" s="184"/>
      <c r="L403" s="184"/>
      <c r="M403" s="190"/>
      <c r="N403" s="184"/>
      <c r="O403" s="184"/>
      <c r="P403" s="190"/>
      <c r="Q403" s="184"/>
      <c r="R403" s="184"/>
      <c r="S403" s="190"/>
      <c r="T403" s="184"/>
      <c r="U403" s="184"/>
      <c r="V403" s="190"/>
      <c r="W403" s="184"/>
      <c r="X403" s="184"/>
      <c r="Y403" s="190"/>
      <c r="Z403" s="184"/>
      <c r="AA403" s="184"/>
      <c r="AB403" s="190"/>
      <c r="AC403" s="184"/>
      <c r="AD403" s="184"/>
      <c r="AE403" s="190"/>
      <c r="AF403" s="184"/>
      <c r="AG403" s="184"/>
      <c r="AH403" s="190"/>
      <c r="AI403" s="184"/>
      <c r="AJ403" s="184"/>
      <c r="AK403" s="190"/>
      <c r="AL403" s="184"/>
      <c r="AM403" s="184"/>
      <c r="AN403" s="184"/>
      <c r="AO403" s="184"/>
      <c r="AP403" s="190"/>
      <c r="AQ403" s="190"/>
      <c r="AR403" s="190"/>
      <c r="AS403" s="184"/>
      <c r="AT403" s="184"/>
      <c r="AU403" s="190"/>
      <c r="AV403" s="300"/>
    </row>
    <row r="404" spans="1:48" ht="31.2" customHeight="1">
      <c r="A404" s="298"/>
      <c r="B404" s="299"/>
      <c r="C404" s="299"/>
      <c r="D404" s="188" t="s">
        <v>2</v>
      </c>
      <c r="E404" s="208">
        <f t="shared" si="1021"/>
        <v>0</v>
      </c>
      <c r="F404" s="186">
        <f t="shared" si="1022"/>
        <v>0</v>
      </c>
      <c r="G404" s="186" t="e">
        <f t="shared" si="1135"/>
        <v>#DIV/0!</v>
      </c>
      <c r="H404" s="184"/>
      <c r="I404" s="184"/>
      <c r="J404" s="190"/>
      <c r="K404" s="184"/>
      <c r="L404" s="184"/>
      <c r="M404" s="190"/>
      <c r="N404" s="184"/>
      <c r="O404" s="184"/>
      <c r="P404" s="190"/>
      <c r="Q404" s="184"/>
      <c r="R404" s="184"/>
      <c r="S404" s="190"/>
      <c r="T404" s="184"/>
      <c r="U404" s="184"/>
      <c r="V404" s="190"/>
      <c r="W404" s="184"/>
      <c r="X404" s="184"/>
      <c r="Y404" s="190"/>
      <c r="Z404" s="184"/>
      <c r="AA404" s="184"/>
      <c r="AB404" s="190"/>
      <c r="AC404" s="184"/>
      <c r="AD404" s="184"/>
      <c r="AE404" s="190"/>
      <c r="AF404" s="184"/>
      <c r="AG404" s="184"/>
      <c r="AH404" s="190"/>
      <c r="AI404" s="184"/>
      <c r="AJ404" s="184"/>
      <c r="AK404" s="190"/>
      <c r="AL404" s="190"/>
      <c r="AM404" s="190"/>
      <c r="AN404" s="184"/>
      <c r="AO404" s="184"/>
      <c r="AP404" s="190"/>
      <c r="AQ404" s="190"/>
      <c r="AR404" s="190"/>
      <c r="AS404" s="184"/>
      <c r="AT404" s="184"/>
      <c r="AU404" s="190"/>
      <c r="AV404" s="300"/>
    </row>
    <row r="405" spans="1:48" ht="21.75" customHeight="1">
      <c r="A405" s="298"/>
      <c r="B405" s="299"/>
      <c r="C405" s="299"/>
      <c r="D405" s="188" t="s">
        <v>43</v>
      </c>
      <c r="E405" s="186">
        <f t="shared" si="1021"/>
        <v>543.13950999999997</v>
      </c>
      <c r="F405" s="186">
        <f t="shared" si="1022"/>
        <v>258.96114</v>
      </c>
      <c r="G405" s="186">
        <f t="shared" si="1135"/>
        <v>47.678567887650082</v>
      </c>
      <c r="H405" s="184"/>
      <c r="I405" s="184"/>
      <c r="J405" s="190"/>
      <c r="K405" s="184"/>
      <c r="L405" s="184"/>
      <c r="M405" s="190"/>
      <c r="N405" s="184">
        <v>37.604460000000003</v>
      </c>
      <c r="O405" s="184">
        <v>37.604460000000003</v>
      </c>
      <c r="P405" s="186">
        <f>O405*100/N405</f>
        <v>100</v>
      </c>
      <c r="Q405" s="184">
        <v>65.130210000000005</v>
      </c>
      <c r="R405" s="184">
        <v>65.130210000000005</v>
      </c>
      <c r="S405" s="190"/>
      <c r="T405" s="184">
        <v>35.483249999999998</v>
      </c>
      <c r="U405" s="184">
        <v>35.483249999999998</v>
      </c>
      <c r="V405" s="190"/>
      <c r="W405" s="184">
        <v>29.807580000000002</v>
      </c>
      <c r="X405" s="184">
        <v>29.807580000000002</v>
      </c>
      <c r="Y405" s="190"/>
      <c r="Z405" s="184">
        <v>28.030349999999999</v>
      </c>
      <c r="AA405" s="184">
        <v>28.030349999999999</v>
      </c>
      <c r="AB405" s="190"/>
      <c r="AC405" s="184">
        <v>31.452760000000001</v>
      </c>
      <c r="AD405" s="184">
        <v>31.452760000000001</v>
      </c>
      <c r="AE405" s="190"/>
      <c r="AF405" s="184">
        <v>31.452529999999999</v>
      </c>
      <c r="AG405" s="184">
        <v>31.452529999999999</v>
      </c>
      <c r="AH405" s="190"/>
      <c r="AI405" s="184">
        <v>71</v>
      </c>
      <c r="AJ405" s="184"/>
      <c r="AK405" s="190"/>
      <c r="AL405" s="190"/>
      <c r="AM405" s="190"/>
      <c r="AN405" s="184">
        <v>71</v>
      </c>
      <c r="AO405" s="184"/>
      <c r="AP405" s="190"/>
      <c r="AQ405" s="190"/>
      <c r="AR405" s="190"/>
      <c r="AS405" s="184">
        <v>142.17837</v>
      </c>
      <c r="AT405" s="184"/>
      <c r="AU405" s="190"/>
      <c r="AV405" s="300"/>
    </row>
    <row r="406" spans="1:48" ht="30" customHeight="1">
      <c r="A406" s="298"/>
      <c r="B406" s="299"/>
      <c r="C406" s="299"/>
      <c r="D406" s="189" t="s">
        <v>273</v>
      </c>
      <c r="E406" s="186">
        <f t="shared" si="1021"/>
        <v>0</v>
      </c>
      <c r="F406" s="186">
        <f t="shared" si="1022"/>
        <v>0</v>
      </c>
      <c r="G406" s="186" t="e">
        <f t="shared" si="1135"/>
        <v>#DIV/0!</v>
      </c>
      <c r="H406" s="184"/>
      <c r="I406" s="184"/>
      <c r="J406" s="190"/>
      <c r="K406" s="184"/>
      <c r="L406" s="184"/>
      <c r="M406" s="190"/>
      <c r="N406" s="184"/>
      <c r="O406" s="184"/>
      <c r="P406" s="190"/>
      <c r="Q406" s="184"/>
      <c r="R406" s="184"/>
      <c r="S406" s="190"/>
      <c r="T406" s="184"/>
      <c r="U406" s="184"/>
      <c r="V406" s="190"/>
      <c r="W406" s="184"/>
      <c r="X406" s="184"/>
      <c r="Y406" s="190"/>
      <c r="Z406" s="184"/>
      <c r="AA406" s="184"/>
      <c r="AB406" s="190"/>
      <c r="AC406" s="184"/>
      <c r="AD406" s="184"/>
      <c r="AE406" s="190"/>
      <c r="AF406" s="184"/>
      <c r="AG406" s="184"/>
      <c r="AH406" s="190"/>
      <c r="AI406" s="184"/>
      <c r="AJ406" s="184"/>
      <c r="AK406" s="190"/>
      <c r="AL406" s="190"/>
      <c r="AM406" s="190"/>
      <c r="AN406" s="184"/>
      <c r="AO406" s="184"/>
      <c r="AP406" s="190"/>
      <c r="AQ406" s="190"/>
      <c r="AR406" s="190"/>
      <c r="AS406" s="184"/>
      <c r="AT406" s="184"/>
      <c r="AU406" s="190"/>
      <c r="AV406" s="300"/>
    </row>
    <row r="407" spans="1:48" s="116" customFormat="1" ht="22.2" customHeight="1">
      <c r="A407" s="298"/>
      <c r="B407" s="299" t="s">
        <v>359</v>
      </c>
      <c r="C407" s="299"/>
      <c r="D407" s="192" t="s">
        <v>41</v>
      </c>
      <c r="E407" s="186">
        <f t="shared" si="1021"/>
        <v>16592.101640000001</v>
      </c>
      <c r="F407" s="186">
        <f t="shared" si="1022"/>
        <v>7465.0318699999998</v>
      </c>
      <c r="G407" s="186">
        <f t="shared" si="1135"/>
        <v>44.991478668400916</v>
      </c>
      <c r="H407" s="186">
        <f>SUM(H408:H411)</f>
        <v>0</v>
      </c>
      <c r="I407" s="186">
        <f t="shared" ref="I407" si="1176">SUM(I408:I411)</f>
        <v>0</v>
      </c>
      <c r="J407" s="186"/>
      <c r="K407" s="186">
        <f t="shared" ref="K407:L407" si="1177">SUM(K408:K411)</f>
        <v>0</v>
      </c>
      <c r="L407" s="186">
        <f t="shared" si="1177"/>
        <v>0</v>
      </c>
      <c r="M407" s="186"/>
      <c r="N407" s="186">
        <f t="shared" ref="N407:O407" si="1178">SUM(N408:N411)</f>
        <v>468.59359999999998</v>
      </c>
      <c r="O407" s="186">
        <f t="shared" si="1178"/>
        <v>468.59359999999998</v>
      </c>
      <c r="P407" s="186">
        <f>O407*100/N407</f>
        <v>100</v>
      </c>
      <c r="Q407" s="186">
        <f t="shared" ref="Q407:R407" si="1179">SUM(Q408:Q411)</f>
        <v>3492.0731700000001</v>
      </c>
      <c r="R407" s="186">
        <f t="shared" si="1179"/>
        <v>3492.0731700000001</v>
      </c>
      <c r="S407" s="186"/>
      <c r="T407" s="186">
        <f t="shared" ref="T407:U407" si="1180">SUM(T408:T411)</f>
        <v>1156.5957699999999</v>
      </c>
      <c r="U407" s="186">
        <f t="shared" si="1180"/>
        <v>1156.5957699999999</v>
      </c>
      <c r="V407" s="186"/>
      <c r="W407" s="186">
        <f t="shared" ref="W407:X407" si="1181">SUM(W408:W411)</f>
        <v>1000.16347</v>
      </c>
      <c r="X407" s="186">
        <f t="shared" si="1181"/>
        <v>1000.16347</v>
      </c>
      <c r="Y407" s="186"/>
      <c r="Z407" s="186">
        <f t="shared" ref="Z407:AA407" si="1182">SUM(Z408:Z411)</f>
        <v>451.82501999999999</v>
      </c>
      <c r="AA407" s="186">
        <f t="shared" si="1182"/>
        <v>451.82501999999999</v>
      </c>
      <c r="AB407" s="186"/>
      <c r="AC407" s="186">
        <f t="shared" ref="AC407:AD407" si="1183">SUM(AC408:AC411)</f>
        <v>407.35212999999999</v>
      </c>
      <c r="AD407" s="186">
        <f t="shared" si="1183"/>
        <v>407.35212999999999</v>
      </c>
      <c r="AE407" s="186"/>
      <c r="AF407" s="186">
        <f t="shared" ref="AF407:AH407" si="1184">SUM(AF408:AF411)</f>
        <v>488.42871000000002</v>
      </c>
      <c r="AG407" s="186">
        <f t="shared" si="1184"/>
        <v>488.42871000000002</v>
      </c>
      <c r="AH407" s="186">
        <f t="shared" si="1184"/>
        <v>0</v>
      </c>
      <c r="AI407" s="186">
        <f t="shared" ref="AI407:AL407" si="1185">SUM(AI408:AI411)</f>
        <v>1117.9125300000001</v>
      </c>
      <c r="AJ407" s="186">
        <f t="shared" si="1185"/>
        <v>0</v>
      </c>
      <c r="AK407" s="186">
        <f t="shared" si="1185"/>
        <v>0</v>
      </c>
      <c r="AL407" s="186">
        <f t="shared" si="1185"/>
        <v>0</v>
      </c>
      <c r="AM407" s="186"/>
      <c r="AN407" s="186">
        <f t="shared" ref="AN407:AQ407" si="1186">SUM(AN408:AN411)</f>
        <v>2774.9478100000001</v>
      </c>
      <c r="AO407" s="186">
        <f t="shared" si="1186"/>
        <v>0</v>
      </c>
      <c r="AP407" s="186">
        <f t="shared" si="1186"/>
        <v>0</v>
      </c>
      <c r="AQ407" s="186">
        <f t="shared" si="1186"/>
        <v>0</v>
      </c>
      <c r="AR407" s="186"/>
      <c r="AS407" s="186">
        <f t="shared" ref="AS407:AT407" si="1187">SUM(AS408:AS411)</f>
        <v>5234.2094299999999</v>
      </c>
      <c r="AT407" s="186">
        <f t="shared" si="1187"/>
        <v>0</v>
      </c>
      <c r="AU407" s="187"/>
      <c r="AV407" s="300"/>
    </row>
    <row r="408" spans="1:48">
      <c r="A408" s="298"/>
      <c r="B408" s="299"/>
      <c r="C408" s="299"/>
      <c r="D408" s="188" t="s">
        <v>37</v>
      </c>
      <c r="E408" s="186">
        <f t="shared" si="1021"/>
        <v>0</v>
      </c>
      <c r="F408" s="186">
        <f t="shared" si="1022"/>
        <v>0</v>
      </c>
      <c r="G408" s="186" t="e">
        <f t="shared" si="1135"/>
        <v>#DIV/0!</v>
      </c>
      <c r="H408" s="184"/>
      <c r="I408" s="184"/>
      <c r="J408" s="190"/>
      <c r="K408" s="184"/>
      <c r="L408" s="184"/>
      <c r="M408" s="190"/>
      <c r="N408" s="184"/>
      <c r="O408" s="184"/>
      <c r="P408" s="190"/>
      <c r="Q408" s="184"/>
      <c r="R408" s="184"/>
      <c r="S408" s="190"/>
      <c r="T408" s="184"/>
      <c r="U408" s="184"/>
      <c r="V408" s="190"/>
      <c r="W408" s="184"/>
      <c r="X408" s="184"/>
      <c r="Y408" s="190"/>
      <c r="Z408" s="184"/>
      <c r="AA408" s="184"/>
      <c r="AB408" s="190"/>
      <c r="AC408" s="184"/>
      <c r="AD408" s="184"/>
      <c r="AE408" s="190"/>
      <c r="AF408" s="184"/>
      <c r="AG408" s="184"/>
      <c r="AH408" s="190"/>
      <c r="AI408" s="184"/>
      <c r="AJ408" s="184"/>
      <c r="AK408" s="190"/>
      <c r="AL408" s="184"/>
      <c r="AM408" s="184"/>
      <c r="AN408" s="184"/>
      <c r="AO408" s="184"/>
      <c r="AP408" s="190"/>
      <c r="AQ408" s="190"/>
      <c r="AR408" s="190"/>
      <c r="AS408" s="184"/>
      <c r="AT408" s="184"/>
      <c r="AU408" s="190"/>
      <c r="AV408" s="300"/>
    </row>
    <row r="409" spans="1:48" ht="31.2" customHeight="1">
      <c r="A409" s="298"/>
      <c r="B409" s="299"/>
      <c r="C409" s="299"/>
      <c r="D409" s="188" t="s">
        <v>2</v>
      </c>
      <c r="E409" s="186">
        <f t="shared" si="1021"/>
        <v>0</v>
      </c>
      <c r="F409" s="186">
        <f t="shared" si="1022"/>
        <v>0</v>
      </c>
      <c r="G409" s="186" t="e">
        <f t="shared" si="1135"/>
        <v>#DIV/0!</v>
      </c>
      <c r="H409" s="184"/>
      <c r="I409" s="184"/>
      <c r="J409" s="190"/>
      <c r="K409" s="184"/>
      <c r="L409" s="184"/>
      <c r="M409" s="190"/>
      <c r="N409" s="184"/>
      <c r="O409" s="184"/>
      <c r="P409" s="190"/>
      <c r="Q409" s="184"/>
      <c r="R409" s="184"/>
      <c r="S409" s="190"/>
      <c r="T409" s="184"/>
      <c r="U409" s="184"/>
      <c r="V409" s="190"/>
      <c r="W409" s="184"/>
      <c r="X409" s="184"/>
      <c r="Y409" s="190"/>
      <c r="Z409" s="184"/>
      <c r="AA409" s="184"/>
      <c r="AB409" s="190"/>
      <c r="AC409" s="184"/>
      <c r="AD409" s="184"/>
      <c r="AE409" s="190"/>
      <c r="AF409" s="184"/>
      <c r="AG409" s="184"/>
      <c r="AH409" s="190"/>
      <c r="AI409" s="184"/>
      <c r="AJ409" s="184"/>
      <c r="AK409" s="190"/>
      <c r="AL409" s="190"/>
      <c r="AM409" s="190"/>
      <c r="AN409" s="184"/>
      <c r="AO409" s="184"/>
      <c r="AP409" s="190"/>
      <c r="AQ409" s="190"/>
      <c r="AR409" s="190"/>
      <c r="AS409" s="184"/>
      <c r="AT409" s="184"/>
      <c r="AU409" s="190"/>
      <c r="AV409" s="300"/>
    </row>
    <row r="410" spans="1:48" ht="21.75" customHeight="1">
      <c r="A410" s="298"/>
      <c r="B410" s="299"/>
      <c r="C410" s="299"/>
      <c r="D410" s="188" t="s">
        <v>43</v>
      </c>
      <c r="E410" s="186">
        <f t="shared" si="1021"/>
        <v>16592.101640000001</v>
      </c>
      <c r="F410" s="186">
        <f t="shared" si="1022"/>
        <v>7465.0318699999998</v>
      </c>
      <c r="G410" s="186">
        <f t="shared" si="1135"/>
        <v>44.991478668400916</v>
      </c>
      <c r="H410" s="184"/>
      <c r="I410" s="184"/>
      <c r="J410" s="190"/>
      <c r="K410" s="184"/>
      <c r="L410" s="184"/>
      <c r="M410" s="190"/>
      <c r="N410" s="184">
        <v>468.59359999999998</v>
      </c>
      <c r="O410" s="184">
        <v>468.59359999999998</v>
      </c>
      <c r="P410" s="186">
        <f>O410*100/N410</f>
        <v>100</v>
      </c>
      <c r="Q410" s="184">
        <v>3492.0731700000001</v>
      </c>
      <c r="R410" s="184">
        <v>3492.0731700000001</v>
      </c>
      <c r="S410" s="190"/>
      <c r="T410" s="184">
        <v>1156.5957699999999</v>
      </c>
      <c r="U410" s="184">
        <v>1156.5957699999999</v>
      </c>
      <c r="V410" s="190"/>
      <c r="W410" s="184">
        <v>1000.16347</v>
      </c>
      <c r="X410" s="184">
        <v>1000.16347</v>
      </c>
      <c r="Y410" s="190"/>
      <c r="Z410" s="184">
        <v>451.82501999999999</v>
      </c>
      <c r="AA410" s="184">
        <v>451.82501999999999</v>
      </c>
      <c r="AB410" s="190"/>
      <c r="AC410" s="184">
        <v>407.35212999999999</v>
      </c>
      <c r="AD410" s="184">
        <v>407.35212999999999</v>
      </c>
      <c r="AE410" s="190"/>
      <c r="AF410" s="184">
        <v>488.42871000000002</v>
      </c>
      <c r="AG410" s="184">
        <v>488.42871000000002</v>
      </c>
      <c r="AH410" s="190"/>
      <c r="AI410" s="184">
        <v>1117.9125300000001</v>
      </c>
      <c r="AJ410" s="184"/>
      <c r="AK410" s="190"/>
      <c r="AL410" s="190"/>
      <c r="AM410" s="190"/>
      <c r="AN410" s="184">
        <v>2774.9478100000001</v>
      </c>
      <c r="AO410" s="184"/>
      <c r="AP410" s="190"/>
      <c r="AQ410" s="190"/>
      <c r="AR410" s="190"/>
      <c r="AS410" s="184">
        <v>5234.2094299999999</v>
      </c>
      <c r="AT410" s="184"/>
      <c r="AU410" s="190"/>
      <c r="AV410" s="300"/>
    </row>
    <row r="411" spans="1:48" ht="30" customHeight="1">
      <c r="A411" s="298"/>
      <c r="B411" s="299"/>
      <c r="C411" s="299"/>
      <c r="D411" s="189" t="s">
        <v>273</v>
      </c>
      <c r="E411" s="186">
        <f t="shared" si="1021"/>
        <v>0</v>
      </c>
      <c r="F411" s="186">
        <f t="shared" si="1022"/>
        <v>0</v>
      </c>
      <c r="G411" s="186" t="e">
        <f t="shared" si="1135"/>
        <v>#DIV/0!</v>
      </c>
      <c r="H411" s="184"/>
      <c r="I411" s="184"/>
      <c r="J411" s="190"/>
      <c r="K411" s="184"/>
      <c r="L411" s="184"/>
      <c r="M411" s="190"/>
      <c r="N411" s="184"/>
      <c r="O411" s="184"/>
      <c r="P411" s="190"/>
      <c r="Q411" s="184"/>
      <c r="R411" s="184"/>
      <c r="S411" s="190"/>
      <c r="T411" s="184"/>
      <c r="U411" s="184"/>
      <c r="V411" s="190"/>
      <c r="W411" s="184"/>
      <c r="X411" s="184"/>
      <c r="Y411" s="190"/>
      <c r="Z411" s="184"/>
      <c r="AA411" s="184"/>
      <c r="AB411" s="190"/>
      <c r="AC411" s="184"/>
      <c r="AD411" s="184"/>
      <c r="AE411" s="190"/>
      <c r="AF411" s="184"/>
      <c r="AG411" s="184"/>
      <c r="AH411" s="190"/>
      <c r="AI411" s="184"/>
      <c r="AJ411" s="184"/>
      <c r="AK411" s="190"/>
      <c r="AL411" s="190"/>
      <c r="AM411" s="190"/>
      <c r="AN411" s="184"/>
      <c r="AO411" s="184"/>
      <c r="AP411" s="190"/>
      <c r="AQ411" s="190"/>
      <c r="AR411" s="190"/>
      <c r="AS411" s="184"/>
      <c r="AT411" s="184"/>
      <c r="AU411" s="190"/>
      <c r="AV411" s="300"/>
    </row>
    <row r="412" spans="1:48" s="116" customFormat="1" ht="22.2" customHeight="1">
      <c r="A412" s="298"/>
      <c r="B412" s="299" t="s">
        <v>365</v>
      </c>
      <c r="C412" s="299"/>
      <c r="D412" s="192" t="s">
        <v>41</v>
      </c>
      <c r="E412" s="186">
        <f t="shared" si="1021"/>
        <v>3493.1426099999999</v>
      </c>
      <c r="F412" s="186">
        <f t="shared" si="1022"/>
        <v>1347.74586</v>
      </c>
      <c r="G412" s="186">
        <f t="shared" si="1135"/>
        <v>38.582617730571272</v>
      </c>
      <c r="H412" s="186">
        <f>SUM(H413:H416)</f>
        <v>0</v>
      </c>
      <c r="I412" s="186">
        <f t="shared" ref="I412" si="1188">SUM(I413:I416)</f>
        <v>0</v>
      </c>
      <c r="J412" s="186"/>
      <c r="K412" s="186">
        <f t="shared" ref="K412:L412" si="1189">SUM(K413:K416)</f>
        <v>0</v>
      </c>
      <c r="L412" s="186">
        <f t="shared" si="1189"/>
        <v>0</v>
      </c>
      <c r="M412" s="186"/>
      <c r="N412" s="186">
        <f t="shared" ref="N412:O412" si="1190">SUM(N413:N416)</f>
        <v>275.17545000000001</v>
      </c>
      <c r="O412" s="186">
        <f t="shared" si="1190"/>
        <v>275.17545000000001</v>
      </c>
      <c r="P412" s="186">
        <f>O412*100/N412</f>
        <v>100</v>
      </c>
      <c r="Q412" s="186">
        <f t="shared" ref="Q412:R412" si="1191">SUM(Q413:Q416)</f>
        <v>550.20005000000003</v>
      </c>
      <c r="R412" s="186">
        <f t="shared" si="1191"/>
        <v>550.20005000000003</v>
      </c>
      <c r="S412" s="186"/>
      <c r="T412" s="186">
        <f t="shared" ref="T412:U412" si="1192">SUM(T413:T416)</f>
        <v>186.72288</v>
      </c>
      <c r="U412" s="186">
        <f t="shared" si="1192"/>
        <v>186.72288</v>
      </c>
      <c r="V412" s="186"/>
      <c r="W412" s="186">
        <f t="shared" ref="W412:X412" si="1193">SUM(W413:W416)</f>
        <v>171.74010999999999</v>
      </c>
      <c r="X412" s="186">
        <f t="shared" si="1193"/>
        <v>171.74010999999999</v>
      </c>
      <c r="Y412" s="186"/>
      <c r="Z412" s="186">
        <f t="shared" ref="Z412:AA412" si="1194">SUM(Z413:Z416)</f>
        <v>52.944830000000003</v>
      </c>
      <c r="AA412" s="186">
        <f t="shared" si="1194"/>
        <v>52.944830000000003</v>
      </c>
      <c r="AB412" s="186"/>
      <c r="AC412" s="186">
        <f t="shared" ref="AC412:AD412" si="1195">SUM(AC413:AC416)</f>
        <v>36.475859999999997</v>
      </c>
      <c r="AD412" s="186">
        <f t="shared" si="1195"/>
        <v>36.475859999999997</v>
      </c>
      <c r="AE412" s="186"/>
      <c r="AF412" s="186">
        <f t="shared" ref="AF412:AH412" si="1196">SUM(AF413:AF416)</f>
        <v>74.486680000000007</v>
      </c>
      <c r="AG412" s="186">
        <f t="shared" si="1196"/>
        <v>74.486680000000007</v>
      </c>
      <c r="AH412" s="186">
        <f t="shared" si="1196"/>
        <v>0</v>
      </c>
      <c r="AI412" s="186">
        <f t="shared" ref="AI412:AL412" si="1197">SUM(AI413:AI416)</f>
        <v>363</v>
      </c>
      <c r="AJ412" s="186">
        <f t="shared" si="1197"/>
        <v>0</v>
      </c>
      <c r="AK412" s="186">
        <f t="shared" si="1197"/>
        <v>0</v>
      </c>
      <c r="AL412" s="186">
        <f t="shared" si="1197"/>
        <v>0</v>
      </c>
      <c r="AM412" s="186"/>
      <c r="AN412" s="186">
        <f t="shared" ref="AN412:AQ412" si="1198">SUM(AN413:AN416)</f>
        <v>363</v>
      </c>
      <c r="AO412" s="186">
        <f t="shared" si="1198"/>
        <v>0</v>
      </c>
      <c r="AP412" s="186">
        <f t="shared" si="1198"/>
        <v>0</v>
      </c>
      <c r="AQ412" s="186">
        <f t="shared" si="1198"/>
        <v>0</v>
      </c>
      <c r="AR412" s="186"/>
      <c r="AS412" s="186">
        <f t="shared" ref="AS412:AT412" si="1199">SUM(AS413:AS416)</f>
        <v>1419.3967500000001</v>
      </c>
      <c r="AT412" s="186">
        <f t="shared" si="1199"/>
        <v>0</v>
      </c>
      <c r="AU412" s="187"/>
      <c r="AV412" s="300"/>
    </row>
    <row r="413" spans="1:48">
      <c r="A413" s="298"/>
      <c r="B413" s="299"/>
      <c r="C413" s="299"/>
      <c r="D413" s="188" t="s">
        <v>37</v>
      </c>
      <c r="E413" s="186">
        <f t="shared" si="1021"/>
        <v>0</v>
      </c>
      <c r="F413" s="186">
        <f t="shared" si="1022"/>
        <v>0</v>
      </c>
      <c r="G413" s="186" t="e">
        <f t="shared" si="1135"/>
        <v>#DIV/0!</v>
      </c>
      <c r="H413" s="184"/>
      <c r="I413" s="184"/>
      <c r="J413" s="190"/>
      <c r="K413" s="184"/>
      <c r="L413" s="184"/>
      <c r="M413" s="190"/>
      <c r="N413" s="184"/>
      <c r="O413" s="184"/>
      <c r="P413" s="190"/>
      <c r="Q413" s="184"/>
      <c r="R413" s="184"/>
      <c r="S413" s="190"/>
      <c r="T413" s="184"/>
      <c r="U413" s="184"/>
      <c r="V413" s="190"/>
      <c r="W413" s="184"/>
      <c r="X413" s="184"/>
      <c r="Y413" s="190"/>
      <c r="Z413" s="184"/>
      <c r="AA413" s="184"/>
      <c r="AB413" s="190"/>
      <c r="AC413" s="184"/>
      <c r="AD413" s="184"/>
      <c r="AE413" s="190"/>
      <c r="AF413" s="184"/>
      <c r="AG413" s="184"/>
      <c r="AH413" s="190"/>
      <c r="AI413" s="184"/>
      <c r="AJ413" s="184"/>
      <c r="AK413" s="190"/>
      <c r="AL413" s="184"/>
      <c r="AM413" s="184"/>
      <c r="AN413" s="184"/>
      <c r="AO413" s="184"/>
      <c r="AP413" s="190"/>
      <c r="AQ413" s="190"/>
      <c r="AR413" s="190"/>
      <c r="AS413" s="184"/>
      <c r="AT413" s="184"/>
      <c r="AU413" s="190"/>
      <c r="AV413" s="300"/>
    </row>
    <row r="414" spans="1:48" ht="31.2" customHeight="1">
      <c r="A414" s="298"/>
      <c r="B414" s="299"/>
      <c r="C414" s="299"/>
      <c r="D414" s="188" t="s">
        <v>2</v>
      </c>
      <c r="E414" s="186">
        <f t="shared" si="1021"/>
        <v>0</v>
      </c>
      <c r="F414" s="186">
        <f t="shared" si="1022"/>
        <v>0</v>
      </c>
      <c r="G414" s="186" t="e">
        <f t="shared" si="1135"/>
        <v>#DIV/0!</v>
      </c>
      <c r="H414" s="184"/>
      <c r="I414" s="184"/>
      <c r="J414" s="190"/>
      <c r="K414" s="184"/>
      <c r="L414" s="184"/>
      <c r="M414" s="190"/>
      <c r="N414" s="184"/>
      <c r="O414" s="184"/>
      <c r="P414" s="190"/>
      <c r="Q414" s="184"/>
      <c r="R414" s="184"/>
      <c r="S414" s="190"/>
      <c r="T414" s="184"/>
      <c r="U414" s="184"/>
      <c r="V414" s="190"/>
      <c r="W414" s="184"/>
      <c r="X414" s="184"/>
      <c r="Y414" s="190"/>
      <c r="Z414" s="184"/>
      <c r="AA414" s="184"/>
      <c r="AB414" s="190"/>
      <c r="AC414" s="184"/>
      <c r="AD414" s="184"/>
      <c r="AE414" s="190"/>
      <c r="AF414" s="184"/>
      <c r="AG414" s="184"/>
      <c r="AH414" s="190"/>
      <c r="AI414" s="184"/>
      <c r="AJ414" s="184"/>
      <c r="AK414" s="190"/>
      <c r="AL414" s="190"/>
      <c r="AM414" s="190"/>
      <c r="AN414" s="184"/>
      <c r="AO414" s="184"/>
      <c r="AP414" s="190"/>
      <c r="AQ414" s="190"/>
      <c r="AR414" s="190"/>
      <c r="AS414" s="184"/>
      <c r="AT414" s="184"/>
      <c r="AU414" s="190"/>
      <c r="AV414" s="300"/>
    </row>
    <row r="415" spans="1:48" ht="21.75" customHeight="1">
      <c r="A415" s="298"/>
      <c r="B415" s="299"/>
      <c r="C415" s="299"/>
      <c r="D415" s="188" t="s">
        <v>43</v>
      </c>
      <c r="E415" s="186">
        <f t="shared" si="1021"/>
        <v>3493.1426099999999</v>
      </c>
      <c r="F415" s="186">
        <f t="shared" si="1022"/>
        <v>1347.74586</v>
      </c>
      <c r="G415" s="186">
        <f t="shared" si="1135"/>
        <v>38.582617730571272</v>
      </c>
      <c r="H415" s="184"/>
      <c r="I415" s="184"/>
      <c r="J415" s="190"/>
      <c r="K415" s="184"/>
      <c r="L415" s="184"/>
      <c r="M415" s="190"/>
      <c r="N415" s="184">
        <v>275.17545000000001</v>
      </c>
      <c r="O415" s="184">
        <v>275.17545000000001</v>
      </c>
      <c r="P415" s="186">
        <f>O415*100/N415</f>
        <v>100</v>
      </c>
      <c r="Q415" s="184">
        <v>550.20005000000003</v>
      </c>
      <c r="R415" s="184">
        <v>550.20005000000003</v>
      </c>
      <c r="S415" s="190"/>
      <c r="T415" s="184">
        <v>186.72288</v>
      </c>
      <c r="U415" s="184">
        <v>186.72288</v>
      </c>
      <c r="V415" s="190"/>
      <c r="W415" s="184">
        <v>171.74010999999999</v>
      </c>
      <c r="X415" s="184">
        <v>171.74010999999999</v>
      </c>
      <c r="Y415" s="190"/>
      <c r="Z415" s="184">
        <v>52.944830000000003</v>
      </c>
      <c r="AA415" s="184">
        <v>52.944830000000003</v>
      </c>
      <c r="AB415" s="190"/>
      <c r="AC415" s="184">
        <v>36.475859999999997</v>
      </c>
      <c r="AD415" s="184">
        <v>36.475859999999997</v>
      </c>
      <c r="AE415" s="190"/>
      <c r="AF415" s="184">
        <v>74.486680000000007</v>
      </c>
      <c r="AG415" s="184">
        <v>74.486680000000007</v>
      </c>
      <c r="AH415" s="190"/>
      <c r="AI415" s="184">
        <v>363</v>
      </c>
      <c r="AJ415" s="184"/>
      <c r="AK415" s="190"/>
      <c r="AL415" s="190"/>
      <c r="AM415" s="190"/>
      <c r="AN415" s="184">
        <v>363</v>
      </c>
      <c r="AO415" s="184"/>
      <c r="AP415" s="190"/>
      <c r="AQ415" s="190"/>
      <c r="AR415" s="190"/>
      <c r="AS415" s="184">
        <v>1419.3967500000001</v>
      </c>
      <c r="AT415" s="184"/>
      <c r="AU415" s="190"/>
      <c r="AV415" s="300"/>
    </row>
    <row r="416" spans="1:48" ht="30" customHeight="1">
      <c r="A416" s="298"/>
      <c r="B416" s="299"/>
      <c r="C416" s="299"/>
      <c r="D416" s="189" t="s">
        <v>273</v>
      </c>
      <c r="E416" s="186">
        <f t="shared" si="1021"/>
        <v>0</v>
      </c>
      <c r="F416" s="186">
        <f t="shared" si="1022"/>
        <v>0</v>
      </c>
      <c r="G416" s="186" t="e">
        <f t="shared" si="1135"/>
        <v>#DIV/0!</v>
      </c>
      <c r="H416" s="184"/>
      <c r="I416" s="184"/>
      <c r="J416" s="190"/>
      <c r="K416" s="184"/>
      <c r="L416" s="184"/>
      <c r="M416" s="190"/>
      <c r="N416" s="184"/>
      <c r="O416" s="184"/>
      <c r="P416" s="190"/>
      <c r="Q416" s="184"/>
      <c r="R416" s="184"/>
      <c r="S416" s="190"/>
      <c r="T416" s="184"/>
      <c r="U416" s="184"/>
      <c r="V416" s="190"/>
      <c r="W416" s="184"/>
      <c r="X416" s="184"/>
      <c r="Y416" s="190"/>
      <c r="Z416" s="184"/>
      <c r="AA416" s="184"/>
      <c r="AB416" s="190"/>
      <c r="AC416" s="184"/>
      <c r="AD416" s="184"/>
      <c r="AE416" s="190"/>
      <c r="AF416" s="184"/>
      <c r="AG416" s="184"/>
      <c r="AH416" s="190"/>
      <c r="AI416" s="184"/>
      <c r="AJ416" s="184"/>
      <c r="AK416" s="190"/>
      <c r="AL416" s="190"/>
      <c r="AM416" s="190"/>
      <c r="AN416" s="184"/>
      <c r="AO416" s="184"/>
      <c r="AP416" s="190"/>
      <c r="AQ416" s="190"/>
      <c r="AR416" s="190"/>
      <c r="AS416" s="184"/>
      <c r="AT416" s="184"/>
      <c r="AU416" s="190"/>
      <c r="AV416" s="300"/>
    </row>
    <row r="417" spans="1:48" s="116" customFormat="1" ht="22.2" customHeight="1">
      <c r="A417" s="298"/>
      <c r="B417" s="299" t="s">
        <v>361</v>
      </c>
      <c r="C417" s="299"/>
      <c r="D417" s="192" t="s">
        <v>41</v>
      </c>
      <c r="E417" s="186">
        <f t="shared" si="1021"/>
        <v>1844.8162399999999</v>
      </c>
      <c r="F417" s="186">
        <f t="shared" si="1022"/>
        <v>1238.77738</v>
      </c>
      <c r="G417" s="186">
        <f t="shared" si="1135"/>
        <v>67.149093396966194</v>
      </c>
      <c r="H417" s="186">
        <f>SUM(H418:H421)</f>
        <v>0</v>
      </c>
      <c r="I417" s="186">
        <f t="shared" ref="I417" si="1200">SUM(I418:I421)</f>
        <v>0</v>
      </c>
      <c r="J417" s="186"/>
      <c r="K417" s="186">
        <f t="shared" ref="K417:L417" si="1201">SUM(K418:K421)</f>
        <v>0</v>
      </c>
      <c r="L417" s="186">
        <f t="shared" si="1201"/>
        <v>0</v>
      </c>
      <c r="M417" s="186"/>
      <c r="N417" s="186">
        <f t="shared" ref="N417:O417" si="1202">SUM(N418:N421)</f>
        <v>288.75718000000001</v>
      </c>
      <c r="O417" s="186">
        <f t="shared" si="1202"/>
        <v>288.75718000000001</v>
      </c>
      <c r="P417" s="186">
        <f>O417*100/N417</f>
        <v>100</v>
      </c>
      <c r="Q417" s="186">
        <f t="shared" ref="Q417:R417" si="1203">SUM(Q418:Q421)</f>
        <v>466.57742999999999</v>
      </c>
      <c r="R417" s="186">
        <f t="shared" si="1203"/>
        <v>466.57742999999999</v>
      </c>
      <c r="S417" s="186"/>
      <c r="T417" s="186">
        <f t="shared" ref="T417:U417" si="1204">SUM(T418:T421)</f>
        <v>203.85640000000001</v>
      </c>
      <c r="U417" s="186">
        <f t="shared" si="1204"/>
        <v>203.85640000000001</v>
      </c>
      <c r="V417" s="186"/>
      <c r="W417" s="186">
        <f t="shared" ref="W417:X417" si="1205">SUM(W418:W421)</f>
        <v>152.40349000000001</v>
      </c>
      <c r="X417" s="186">
        <f t="shared" si="1205"/>
        <v>152.40349000000001</v>
      </c>
      <c r="Y417" s="186"/>
      <c r="Z417" s="186">
        <f t="shared" ref="Z417:AA417" si="1206">SUM(Z418:Z421)</f>
        <v>55.85463</v>
      </c>
      <c r="AA417" s="186">
        <f t="shared" si="1206"/>
        <v>55.85463</v>
      </c>
      <c r="AB417" s="186"/>
      <c r="AC417" s="186">
        <f t="shared" ref="AC417:AD417" si="1207">SUM(AC418:AC421)</f>
        <v>33.325090000000003</v>
      </c>
      <c r="AD417" s="186">
        <f t="shared" si="1207"/>
        <v>33.325090000000003</v>
      </c>
      <c r="AE417" s="186"/>
      <c r="AF417" s="186">
        <f t="shared" ref="AF417:AH417" si="1208">SUM(AF418:AF421)</f>
        <v>38.003160000000001</v>
      </c>
      <c r="AG417" s="186">
        <f t="shared" si="1208"/>
        <v>38.003160000000001</v>
      </c>
      <c r="AH417" s="186">
        <f t="shared" si="1208"/>
        <v>0</v>
      </c>
      <c r="AI417" s="186">
        <f t="shared" ref="AI417:AL417" si="1209">SUM(AI418:AI421)</f>
        <v>194</v>
      </c>
      <c r="AJ417" s="186">
        <f t="shared" si="1209"/>
        <v>0</v>
      </c>
      <c r="AK417" s="186">
        <f t="shared" si="1209"/>
        <v>0</v>
      </c>
      <c r="AL417" s="186">
        <f t="shared" si="1209"/>
        <v>0</v>
      </c>
      <c r="AM417" s="186"/>
      <c r="AN417" s="186">
        <f t="shared" ref="AN417:AQ417" si="1210">SUM(AN418:AN421)</f>
        <v>194.18960000000001</v>
      </c>
      <c r="AO417" s="186">
        <f t="shared" si="1210"/>
        <v>0</v>
      </c>
      <c r="AP417" s="186">
        <f t="shared" si="1210"/>
        <v>0</v>
      </c>
      <c r="AQ417" s="186">
        <f t="shared" si="1210"/>
        <v>0</v>
      </c>
      <c r="AR417" s="186"/>
      <c r="AS417" s="186">
        <f t="shared" ref="AS417:AT417" si="1211">SUM(AS418:AS421)</f>
        <v>217.84925999999999</v>
      </c>
      <c r="AT417" s="186">
        <f t="shared" si="1211"/>
        <v>0</v>
      </c>
      <c r="AU417" s="187"/>
      <c r="AV417" s="300"/>
    </row>
    <row r="418" spans="1:48">
      <c r="A418" s="298"/>
      <c r="B418" s="299"/>
      <c r="C418" s="299"/>
      <c r="D418" s="188" t="s">
        <v>37</v>
      </c>
      <c r="E418" s="186">
        <f t="shared" si="1021"/>
        <v>0</v>
      </c>
      <c r="F418" s="186">
        <f t="shared" si="1022"/>
        <v>0</v>
      </c>
      <c r="G418" s="186" t="e">
        <f t="shared" si="1135"/>
        <v>#DIV/0!</v>
      </c>
      <c r="H418" s="184"/>
      <c r="I418" s="184"/>
      <c r="J418" s="190"/>
      <c r="K418" s="184"/>
      <c r="L418" s="184"/>
      <c r="M418" s="190"/>
      <c r="N418" s="184"/>
      <c r="O418" s="184"/>
      <c r="P418" s="190"/>
      <c r="Q418" s="184"/>
      <c r="R418" s="184"/>
      <c r="S418" s="190"/>
      <c r="T418" s="184"/>
      <c r="U418" s="184"/>
      <c r="V418" s="190"/>
      <c r="W418" s="184"/>
      <c r="X418" s="184"/>
      <c r="Y418" s="190"/>
      <c r="Z418" s="184"/>
      <c r="AA418" s="184"/>
      <c r="AB418" s="190"/>
      <c r="AC418" s="184"/>
      <c r="AD418" s="184"/>
      <c r="AE418" s="190"/>
      <c r="AF418" s="184"/>
      <c r="AG418" s="184"/>
      <c r="AH418" s="190"/>
      <c r="AI418" s="184"/>
      <c r="AJ418" s="184"/>
      <c r="AK418" s="190"/>
      <c r="AL418" s="184"/>
      <c r="AM418" s="184"/>
      <c r="AN418" s="184"/>
      <c r="AO418" s="184"/>
      <c r="AP418" s="190"/>
      <c r="AQ418" s="190"/>
      <c r="AR418" s="190"/>
      <c r="AS418" s="184"/>
      <c r="AT418" s="184"/>
      <c r="AU418" s="190"/>
      <c r="AV418" s="300"/>
    </row>
    <row r="419" spans="1:48" ht="31.2" customHeight="1">
      <c r="A419" s="298"/>
      <c r="B419" s="299"/>
      <c r="C419" s="299"/>
      <c r="D419" s="188" t="s">
        <v>2</v>
      </c>
      <c r="E419" s="186">
        <f t="shared" si="1021"/>
        <v>0</v>
      </c>
      <c r="F419" s="186">
        <f t="shared" si="1022"/>
        <v>0</v>
      </c>
      <c r="G419" s="186" t="e">
        <f t="shared" si="1135"/>
        <v>#DIV/0!</v>
      </c>
      <c r="H419" s="184"/>
      <c r="I419" s="184"/>
      <c r="J419" s="190"/>
      <c r="K419" s="184"/>
      <c r="L419" s="184"/>
      <c r="M419" s="190"/>
      <c r="N419" s="184"/>
      <c r="O419" s="184"/>
      <c r="P419" s="190"/>
      <c r="Q419" s="184"/>
      <c r="R419" s="184"/>
      <c r="S419" s="190"/>
      <c r="T419" s="184"/>
      <c r="U419" s="184"/>
      <c r="V419" s="190"/>
      <c r="W419" s="184"/>
      <c r="X419" s="184"/>
      <c r="Y419" s="190"/>
      <c r="Z419" s="184"/>
      <c r="AA419" s="184"/>
      <c r="AB419" s="190"/>
      <c r="AC419" s="184"/>
      <c r="AD419" s="184"/>
      <c r="AE419" s="190"/>
      <c r="AF419" s="184"/>
      <c r="AG419" s="184"/>
      <c r="AH419" s="190"/>
      <c r="AI419" s="184"/>
      <c r="AJ419" s="184"/>
      <c r="AK419" s="190"/>
      <c r="AL419" s="190"/>
      <c r="AM419" s="190"/>
      <c r="AN419" s="184"/>
      <c r="AO419" s="184"/>
      <c r="AP419" s="190"/>
      <c r="AQ419" s="190"/>
      <c r="AR419" s="190"/>
      <c r="AS419" s="184"/>
      <c r="AT419" s="184"/>
      <c r="AU419" s="190"/>
      <c r="AV419" s="300"/>
    </row>
    <row r="420" spans="1:48" ht="21.75" customHeight="1">
      <c r="A420" s="298"/>
      <c r="B420" s="299"/>
      <c r="C420" s="299"/>
      <c r="D420" s="188" t="s">
        <v>43</v>
      </c>
      <c r="E420" s="186">
        <f t="shared" si="1021"/>
        <v>1844.8162399999999</v>
      </c>
      <c r="F420" s="186">
        <f t="shared" si="1022"/>
        <v>1238.77738</v>
      </c>
      <c r="G420" s="186">
        <f t="shared" si="1135"/>
        <v>67.149093396966194</v>
      </c>
      <c r="H420" s="184"/>
      <c r="I420" s="184"/>
      <c r="J420" s="190"/>
      <c r="K420" s="184"/>
      <c r="L420" s="184"/>
      <c r="M420" s="190"/>
      <c r="N420" s="184">
        <v>288.75718000000001</v>
      </c>
      <c r="O420" s="184">
        <v>288.75718000000001</v>
      </c>
      <c r="P420" s="186">
        <f>O420*100/N420</f>
        <v>100</v>
      </c>
      <c r="Q420" s="184">
        <v>466.57742999999999</v>
      </c>
      <c r="R420" s="184">
        <v>466.57742999999999</v>
      </c>
      <c r="S420" s="190"/>
      <c r="T420" s="184">
        <v>203.85640000000001</v>
      </c>
      <c r="U420" s="184">
        <v>203.85640000000001</v>
      </c>
      <c r="V420" s="190"/>
      <c r="W420" s="184">
        <v>152.40349000000001</v>
      </c>
      <c r="X420" s="184">
        <v>152.40349000000001</v>
      </c>
      <c r="Y420" s="190"/>
      <c r="Z420" s="184">
        <v>55.85463</v>
      </c>
      <c r="AA420" s="184">
        <v>55.85463</v>
      </c>
      <c r="AB420" s="190"/>
      <c r="AC420" s="184">
        <v>33.325090000000003</v>
      </c>
      <c r="AD420" s="184">
        <v>33.325090000000003</v>
      </c>
      <c r="AE420" s="190"/>
      <c r="AF420" s="184">
        <v>38.003160000000001</v>
      </c>
      <c r="AG420" s="184">
        <v>38.003160000000001</v>
      </c>
      <c r="AH420" s="190"/>
      <c r="AI420" s="184">
        <v>194</v>
      </c>
      <c r="AJ420" s="184"/>
      <c r="AK420" s="190"/>
      <c r="AL420" s="190"/>
      <c r="AM420" s="190"/>
      <c r="AN420" s="184">
        <v>194.18960000000001</v>
      </c>
      <c r="AO420" s="184"/>
      <c r="AP420" s="190"/>
      <c r="AQ420" s="190"/>
      <c r="AR420" s="190"/>
      <c r="AS420" s="184">
        <v>217.84925999999999</v>
      </c>
      <c r="AT420" s="184"/>
      <c r="AU420" s="190"/>
      <c r="AV420" s="300"/>
    </row>
    <row r="421" spans="1:48" ht="30" customHeight="1">
      <c r="A421" s="298"/>
      <c r="B421" s="299"/>
      <c r="C421" s="299"/>
      <c r="D421" s="189" t="s">
        <v>273</v>
      </c>
      <c r="E421" s="186">
        <f t="shared" si="1021"/>
        <v>0</v>
      </c>
      <c r="F421" s="186">
        <f t="shared" si="1022"/>
        <v>0</v>
      </c>
      <c r="G421" s="186" t="e">
        <f t="shared" si="1135"/>
        <v>#DIV/0!</v>
      </c>
      <c r="H421" s="184"/>
      <c r="I421" s="184"/>
      <c r="J421" s="190"/>
      <c r="K421" s="184"/>
      <c r="L421" s="184"/>
      <c r="M421" s="190"/>
      <c r="N421" s="184"/>
      <c r="O421" s="184"/>
      <c r="P421" s="190"/>
      <c r="Q421" s="184"/>
      <c r="R421" s="184"/>
      <c r="S421" s="190"/>
      <c r="T421" s="184"/>
      <c r="U421" s="184"/>
      <c r="V421" s="190"/>
      <c r="W421" s="184"/>
      <c r="X421" s="184"/>
      <c r="Y421" s="190"/>
      <c r="Z421" s="184"/>
      <c r="AA421" s="184"/>
      <c r="AB421" s="190"/>
      <c r="AC421" s="184"/>
      <c r="AD421" s="184"/>
      <c r="AE421" s="190"/>
      <c r="AF421" s="184"/>
      <c r="AG421" s="184"/>
      <c r="AH421" s="190"/>
      <c r="AI421" s="184"/>
      <c r="AJ421" s="184"/>
      <c r="AK421" s="190"/>
      <c r="AL421" s="190"/>
      <c r="AM421" s="190"/>
      <c r="AN421" s="184"/>
      <c r="AO421" s="184"/>
      <c r="AP421" s="190"/>
      <c r="AQ421" s="190"/>
      <c r="AR421" s="190"/>
      <c r="AS421" s="184"/>
      <c r="AT421" s="184"/>
      <c r="AU421" s="190"/>
      <c r="AV421" s="300"/>
    </row>
    <row r="422" spans="1:48" s="116" customFormat="1" ht="22.2" customHeight="1">
      <c r="A422" s="298"/>
      <c r="B422" s="299" t="s">
        <v>362</v>
      </c>
      <c r="C422" s="299"/>
      <c r="D422" s="192" t="s">
        <v>41</v>
      </c>
      <c r="E422" s="186">
        <f t="shared" si="1021"/>
        <v>3649.0782300000001</v>
      </c>
      <c r="F422" s="186">
        <f t="shared" si="1022"/>
        <v>1362.0678500000001</v>
      </c>
      <c r="G422" s="186">
        <f t="shared" si="1135"/>
        <v>37.3263537844186</v>
      </c>
      <c r="H422" s="186">
        <f>SUM(H423:H426)</f>
        <v>0</v>
      </c>
      <c r="I422" s="186">
        <f t="shared" ref="I422" si="1212">SUM(I423:I426)</f>
        <v>0</v>
      </c>
      <c r="J422" s="186"/>
      <c r="K422" s="186">
        <f t="shared" ref="K422:L422" si="1213">SUM(K423:K426)</f>
        <v>0</v>
      </c>
      <c r="L422" s="186">
        <f t="shared" si="1213"/>
        <v>0</v>
      </c>
      <c r="M422" s="186"/>
      <c r="N422" s="186">
        <f t="shared" ref="N422:O422" si="1214">SUM(N423:N426)</f>
        <v>271.43392</v>
      </c>
      <c r="O422" s="186">
        <f t="shared" si="1214"/>
        <v>271.43392</v>
      </c>
      <c r="P422" s="186">
        <f>O422*100/N422</f>
        <v>100</v>
      </c>
      <c r="Q422" s="186">
        <f t="shared" ref="Q422:R422" si="1215">SUM(Q423:Q426)</f>
        <v>493.57929000000001</v>
      </c>
      <c r="R422" s="186">
        <f t="shared" si="1215"/>
        <v>493.57929000000001</v>
      </c>
      <c r="S422" s="186"/>
      <c r="T422" s="186">
        <f t="shared" ref="T422:U422" si="1216">SUM(T423:T426)</f>
        <v>258.84320000000002</v>
      </c>
      <c r="U422" s="186">
        <f t="shared" si="1216"/>
        <v>258.84320000000002</v>
      </c>
      <c r="V422" s="186"/>
      <c r="W422" s="186">
        <f t="shared" ref="W422:X422" si="1217">SUM(W423:W426)</f>
        <v>200.99433999999999</v>
      </c>
      <c r="X422" s="186">
        <f t="shared" si="1217"/>
        <v>200.99433999999999</v>
      </c>
      <c r="Y422" s="186"/>
      <c r="Z422" s="186">
        <f t="shared" ref="Z422:AA422" si="1218">SUM(Z423:Z426)</f>
        <v>48.467759999999998</v>
      </c>
      <c r="AA422" s="186">
        <f t="shared" si="1218"/>
        <v>48.467759999999998</v>
      </c>
      <c r="AB422" s="186"/>
      <c r="AC422" s="186">
        <f t="shared" ref="AC422:AD422" si="1219">SUM(AC423:AC426)</f>
        <v>47.589849999999998</v>
      </c>
      <c r="AD422" s="186">
        <f t="shared" si="1219"/>
        <v>47.589849999999998</v>
      </c>
      <c r="AE422" s="186"/>
      <c r="AF422" s="186">
        <f t="shared" ref="AF422:AH422" si="1220">SUM(AF423:AF426)</f>
        <v>41.159489999999998</v>
      </c>
      <c r="AG422" s="186">
        <f t="shared" si="1220"/>
        <v>41.159489999999998</v>
      </c>
      <c r="AH422" s="186">
        <f t="shared" si="1220"/>
        <v>0</v>
      </c>
      <c r="AI422" s="186">
        <f t="shared" ref="AI422:AL422" si="1221">SUM(AI423:AI426)</f>
        <v>371</v>
      </c>
      <c r="AJ422" s="186">
        <f t="shared" si="1221"/>
        <v>0</v>
      </c>
      <c r="AK422" s="186">
        <f t="shared" si="1221"/>
        <v>0</v>
      </c>
      <c r="AL422" s="186">
        <f t="shared" si="1221"/>
        <v>0</v>
      </c>
      <c r="AM422" s="186"/>
      <c r="AN422" s="186">
        <f t="shared" ref="AN422:AQ422" si="1222">SUM(AN423:AN426)</f>
        <v>371</v>
      </c>
      <c r="AO422" s="186">
        <f t="shared" si="1222"/>
        <v>0</v>
      </c>
      <c r="AP422" s="186">
        <f t="shared" si="1222"/>
        <v>0</v>
      </c>
      <c r="AQ422" s="186">
        <f t="shared" si="1222"/>
        <v>0</v>
      </c>
      <c r="AR422" s="186"/>
      <c r="AS422" s="186">
        <f t="shared" ref="AS422:AT422" si="1223">SUM(AS423:AS426)</f>
        <v>1545.0103799999999</v>
      </c>
      <c r="AT422" s="186">
        <f t="shared" si="1223"/>
        <v>0</v>
      </c>
      <c r="AU422" s="187"/>
      <c r="AV422" s="300"/>
    </row>
    <row r="423" spans="1:48">
      <c r="A423" s="298"/>
      <c r="B423" s="299"/>
      <c r="C423" s="299"/>
      <c r="D423" s="188" t="s">
        <v>37</v>
      </c>
      <c r="E423" s="233">
        <f t="shared" si="1021"/>
        <v>0</v>
      </c>
      <c r="F423" s="233">
        <f t="shared" si="1022"/>
        <v>0</v>
      </c>
      <c r="G423" s="186" t="e">
        <f t="shared" si="1135"/>
        <v>#DIV/0!</v>
      </c>
      <c r="H423" s="184"/>
      <c r="I423" s="184"/>
      <c r="J423" s="190"/>
      <c r="K423" s="184"/>
      <c r="L423" s="184"/>
      <c r="M423" s="190"/>
      <c r="N423" s="184"/>
      <c r="O423" s="184"/>
      <c r="P423" s="190"/>
      <c r="Q423" s="184"/>
      <c r="R423" s="184"/>
      <c r="S423" s="190"/>
      <c r="T423" s="184"/>
      <c r="U423" s="184"/>
      <c r="V423" s="190"/>
      <c r="W423" s="184"/>
      <c r="X423" s="184"/>
      <c r="Y423" s="190"/>
      <c r="Z423" s="184"/>
      <c r="AA423" s="184"/>
      <c r="AB423" s="190"/>
      <c r="AC423" s="184"/>
      <c r="AD423" s="184"/>
      <c r="AE423" s="190"/>
      <c r="AF423" s="184"/>
      <c r="AG423" s="184"/>
      <c r="AH423" s="190"/>
      <c r="AI423" s="184"/>
      <c r="AJ423" s="184"/>
      <c r="AK423" s="190"/>
      <c r="AL423" s="184"/>
      <c r="AM423" s="184"/>
      <c r="AN423" s="184"/>
      <c r="AO423" s="184"/>
      <c r="AP423" s="190"/>
      <c r="AQ423" s="190"/>
      <c r="AR423" s="190"/>
      <c r="AS423" s="184"/>
      <c r="AT423" s="184"/>
      <c r="AU423" s="190"/>
      <c r="AV423" s="300"/>
    </row>
    <row r="424" spans="1:48" ht="31.2" customHeight="1">
      <c r="A424" s="298"/>
      <c r="B424" s="299"/>
      <c r="C424" s="299"/>
      <c r="D424" s="188" t="s">
        <v>2</v>
      </c>
      <c r="E424" s="233">
        <f t="shared" si="1021"/>
        <v>0</v>
      </c>
      <c r="F424" s="233">
        <f t="shared" si="1022"/>
        <v>0</v>
      </c>
      <c r="G424" s="186" t="e">
        <f t="shared" si="1135"/>
        <v>#DIV/0!</v>
      </c>
      <c r="H424" s="184"/>
      <c r="I424" s="184"/>
      <c r="J424" s="190"/>
      <c r="K424" s="184"/>
      <c r="L424" s="184"/>
      <c r="M424" s="190"/>
      <c r="N424" s="184"/>
      <c r="O424" s="184"/>
      <c r="P424" s="190"/>
      <c r="Q424" s="184"/>
      <c r="R424" s="184"/>
      <c r="S424" s="190"/>
      <c r="T424" s="184"/>
      <c r="U424" s="184"/>
      <c r="V424" s="190"/>
      <c r="W424" s="184"/>
      <c r="X424" s="184"/>
      <c r="Y424" s="190"/>
      <c r="Z424" s="184"/>
      <c r="AA424" s="184"/>
      <c r="AB424" s="190"/>
      <c r="AC424" s="184"/>
      <c r="AD424" s="184"/>
      <c r="AE424" s="190"/>
      <c r="AF424" s="184"/>
      <c r="AG424" s="184"/>
      <c r="AH424" s="190"/>
      <c r="AI424" s="184"/>
      <c r="AJ424" s="184"/>
      <c r="AK424" s="190"/>
      <c r="AL424" s="190"/>
      <c r="AM424" s="190"/>
      <c r="AN424" s="184"/>
      <c r="AO424" s="184"/>
      <c r="AP424" s="190"/>
      <c r="AQ424" s="190"/>
      <c r="AR424" s="190"/>
      <c r="AS424" s="184"/>
      <c r="AT424" s="184"/>
      <c r="AU424" s="190"/>
      <c r="AV424" s="300"/>
    </row>
    <row r="425" spans="1:48" ht="21.75" customHeight="1">
      <c r="A425" s="298"/>
      <c r="B425" s="299"/>
      <c r="C425" s="299"/>
      <c r="D425" s="188" t="s">
        <v>43</v>
      </c>
      <c r="E425" s="186">
        <f t="shared" si="1021"/>
        <v>3649.0782300000001</v>
      </c>
      <c r="F425" s="186">
        <f t="shared" si="1022"/>
        <v>1362.0678500000001</v>
      </c>
      <c r="G425" s="186">
        <f t="shared" si="1135"/>
        <v>37.3263537844186</v>
      </c>
      <c r="H425" s="184"/>
      <c r="I425" s="184"/>
      <c r="J425" s="190"/>
      <c r="K425" s="184"/>
      <c r="L425" s="184"/>
      <c r="M425" s="190"/>
      <c r="N425" s="184">
        <v>271.43392</v>
      </c>
      <c r="O425" s="184">
        <v>271.43392</v>
      </c>
      <c r="P425" s="186">
        <f>O425*100/N425</f>
        <v>100</v>
      </c>
      <c r="Q425" s="184">
        <v>493.57929000000001</v>
      </c>
      <c r="R425" s="184">
        <v>493.57929000000001</v>
      </c>
      <c r="S425" s="190"/>
      <c r="T425" s="184">
        <v>258.84320000000002</v>
      </c>
      <c r="U425" s="184">
        <v>258.84320000000002</v>
      </c>
      <c r="V425" s="190"/>
      <c r="W425" s="184">
        <v>200.99433999999999</v>
      </c>
      <c r="X425" s="184">
        <v>200.99433999999999</v>
      </c>
      <c r="Y425" s="190"/>
      <c r="Z425" s="184">
        <v>48.467759999999998</v>
      </c>
      <c r="AA425" s="184">
        <v>48.467759999999998</v>
      </c>
      <c r="AB425" s="190"/>
      <c r="AC425" s="184">
        <v>47.589849999999998</v>
      </c>
      <c r="AD425" s="184">
        <v>47.589849999999998</v>
      </c>
      <c r="AE425" s="190"/>
      <c r="AF425" s="184">
        <v>41.159489999999998</v>
      </c>
      <c r="AG425" s="184">
        <v>41.159489999999998</v>
      </c>
      <c r="AH425" s="190"/>
      <c r="AI425" s="184">
        <v>371</v>
      </c>
      <c r="AJ425" s="184"/>
      <c r="AK425" s="190"/>
      <c r="AL425" s="190"/>
      <c r="AM425" s="190"/>
      <c r="AN425" s="184">
        <v>371</v>
      </c>
      <c r="AO425" s="184"/>
      <c r="AP425" s="190"/>
      <c r="AQ425" s="190"/>
      <c r="AR425" s="190"/>
      <c r="AS425" s="184">
        <v>1545.0103799999999</v>
      </c>
      <c r="AT425" s="184"/>
      <c r="AU425" s="190"/>
      <c r="AV425" s="300"/>
    </row>
    <row r="426" spans="1:48" ht="30" customHeight="1">
      <c r="A426" s="298"/>
      <c r="B426" s="299"/>
      <c r="C426" s="299"/>
      <c r="D426" s="189" t="s">
        <v>273</v>
      </c>
      <c r="E426" s="186">
        <f t="shared" si="1021"/>
        <v>0</v>
      </c>
      <c r="F426" s="186">
        <f t="shared" si="1022"/>
        <v>0</v>
      </c>
      <c r="G426" s="186" t="e">
        <f t="shared" si="1135"/>
        <v>#DIV/0!</v>
      </c>
      <c r="H426" s="184"/>
      <c r="I426" s="184"/>
      <c r="J426" s="190"/>
      <c r="K426" s="184"/>
      <c r="L426" s="184"/>
      <c r="M426" s="190"/>
      <c r="N426" s="184"/>
      <c r="O426" s="184"/>
      <c r="P426" s="190"/>
      <c r="Q426" s="184"/>
      <c r="R426" s="184"/>
      <c r="S426" s="190"/>
      <c r="T426" s="184"/>
      <c r="U426" s="184"/>
      <c r="V426" s="190"/>
      <c r="W426" s="184"/>
      <c r="X426" s="184"/>
      <c r="Y426" s="190"/>
      <c r="Z426" s="184"/>
      <c r="AA426" s="184"/>
      <c r="AB426" s="190"/>
      <c r="AC426" s="184"/>
      <c r="AD426" s="184"/>
      <c r="AE426" s="190"/>
      <c r="AF426" s="184"/>
      <c r="AG426" s="184"/>
      <c r="AH426" s="190"/>
      <c r="AI426" s="184"/>
      <c r="AJ426" s="184"/>
      <c r="AK426" s="190"/>
      <c r="AL426" s="190"/>
      <c r="AM426" s="190"/>
      <c r="AN426" s="184"/>
      <c r="AO426" s="184"/>
      <c r="AP426" s="190"/>
      <c r="AQ426" s="190"/>
      <c r="AR426" s="190"/>
      <c r="AS426" s="184"/>
      <c r="AT426" s="184"/>
      <c r="AU426" s="190"/>
      <c r="AV426" s="300"/>
    </row>
    <row r="427" spans="1:48" s="116" customFormat="1" ht="22.2" customHeight="1">
      <c r="A427" s="298"/>
      <c r="B427" s="299" t="s">
        <v>366</v>
      </c>
      <c r="C427" s="299"/>
      <c r="D427" s="192" t="s">
        <v>41</v>
      </c>
      <c r="E427" s="186">
        <f t="shared" si="1021"/>
        <v>1663.48441</v>
      </c>
      <c r="F427" s="186">
        <f t="shared" si="1022"/>
        <v>1563.3100099999999</v>
      </c>
      <c r="G427" s="186">
        <f t="shared" si="1135"/>
        <v>93.978037942657949</v>
      </c>
      <c r="H427" s="186">
        <f>SUM(H428:H431)</f>
        <v>0</v>
      </c>
      <c r="I427" s="186">
        <f t="shared" ref="I427" si="1224">SUM(I428:I431)</f>
        <v>0</v>
      </c>
      <c r="J427" s="186"/>
      <c r="K427" s="186">
        <f t="shared" ref="K427:L427" si="1225">SUM(K428:K431)</f>
        <v>0</v>
      </c>
      <c r="L427" s="186">
        <f t="shared" si="1225"/>
        <v>0</v>
      </c>
      <c r="M427" s="186"/>
      <c r="N427" s="186">
        <f t="shared" ref="N427:O427" si="1226">SUM(N428:N431)</f>
        <v>418.08792</v>
      </c>
      <c r="O427" s="186">
        <f t="shared" si="1226"/>
        <v>418.08792</v>
      </c>
      <c r="P427" s="186">
        <f>O427*100/N427</f>
        <v>100</v>
      </c>
      <c r="Q427" s="186">
        <f t="shared" ref="Q427:R427" si="1227">SUM(Q428:Q431)</f>
        <v>848.03809000000001</v>
      </c>
      <c r="R427" s="186">
        <f t="shared" si="1227"/>
        <v>848.03809000000001</v>
      </c>
      <c r="S427" s="186"/>
      <c r="T427" s="186">
        <f t="shared" ref="T427:U427" si="1228">SUM(T428:T431)</f>
        <v>297.18400000000003</v>
      </c>
      <c r="U427" s="186">
        <f t="shared" si="1228"/>
        <v>297.18400000000003</v>
      </c>
      <c r="V427" s="186"/>
      <c r="W427" s="186">
        <f t="shared" ref="W427:X427" si="1229">SUM(W428:W431)</f>
        <v>0</v>
      </c>
      <c r="X427" s="186">
        <f t="shared" si="1229"/>
        <v>0</v>
      </c>
      <c r="Y427" s="186"/>
      <c r="Z427" s="186">
        <f t="shared" ref="Z427:AA427" si="1230">SUM(Z428:Z431)</f>
        <v>0</v>
      </c>
      <c r="AA427" s="186">
        <f t="shared" si="1230"/>
        <v>0</v>
      </c>
      <c r="AB427" s="186"/>
      <c r="AC427" s="186">
        <f t="shared" ref="AC427:AD427" si="1231">SUM(AC428:AC431)</f>
        <v>0</v>
      </c>
      <c r="AD427" s="186">
        <f t="shared" si="1231"/>
        <v>0</v>
      </c>
      <c r="AE427" s="186"/>
      <c r="AF427" s="186">
        <f t="shared" ref="AF427:AH427" si="1232">SUM(AF428:AF431)</f>
        <v>0</v>
      </c>
      <c r="AG427" s="186">
        <f t="shared" si="1232"/>
        <v>0</v>
      </c>
      <c r="AH427" s="186">
        <f t="shared" si="1232"/>
        <v>0</v>
      </c>
      <c r="AI427" s="186">
        <f t="shared" ref="AI427:AL427" si="1233">SUM(AI428:AI431)</f>
        <v>0</v>
      </c>
      <c r="AJ427" s="186">
        <f t="shared" si="1233"/>
        <v>0</v>
      </c>
      <c r="AK427" s="186">
        <f t="shared" si="1233"/>
        <v>0</v>
      </c>
      <c r="AL427" s="186">
        <f t="shared" si="1233"/>
        <v>0</v>
      </c>
      <c r="AM427" s="186"/>
      <c r="AN427" s="186">
        <f t="shared" ref="AN427:AQ427" si="1234">SUM(AN428:AN431)</f>
        <v>0</v>
      </c>
      <c r="AO427" s="186">
        <f t="shared" si="1234"/>
        <v>0</v>
      </c>
      <c r="AP427" s="186">
        <f t="shared" si="1234"/>
        <v>0</v>
      </c>
      <c r="AQ427" s="186">
        <f t="shared" si="1234"/>
        <v>0</v>
      </c>
      <c r="AR427" s="186"/>
      <c r="AS427" s="186">
        <f t="shared" ref="AS427:AT427" si="1235">SUM(AS428:AS431)</f>
        <v>100.17440000000001</v>
      </c>
      <c r="AT427" s="186">
        <f t="shared" si="1235"/>
        <v>0</v>
      </c>
      <c r="AU427" s="187"/>
      <c r="AV427" s="300"/>
    </row>
    <row r="428" spans="1:48">
      <c r="A428" s="298"/>
      <c r="B428" s="299"/>
      <c r="C428" s="299"/>
      <c r="D428" s="188" t="s">
        <v>37</v>
      </c>
      <c r="E428" s="186">
        <f t="shared" si="1021"/>
        <v>0</v>
      </c>
      <c r="F428" s="186">
        <f t="shared" si="1022"/>
        <v>0</v>
      </c>
      <c r="G428" s="186" t="e">
        <f t="shared" si="1135"/>
        <v>#DIV/0!</v>
      </c>
      <c r="H428" s="184"/>
      <c r="I428" s="184"/>
      <c r="J428" s="190"/>
      <c r="K428" s="184"/>
      <c r="L428" s="184"/>
      <c r="M428" s="190"/>
      <c r="N428" s="184"/>
      <c r="O428" s="184"/>
      <c r="P428" s="190"/>
      <c r="Q428" s="184"/>
      <c r="R428" s="184"/>
      <c r="S428" s="190"/>
      <c r="T428" s="184"/>
      <c r="U428" s="184"/>
      <c r="V428" s="190"/>
      <c r="W428" s="184"/>
      <c r="X428" s="184"/>
      <c r="Y428" s="190"/>
      <c r="Z428" s="184"/>
      <c r="AA428" s="184"/>
      <c r="AB428" s="190"/>
      <c r="AC428" s="184"/>
      <c r="AD428" s="184"/>
      <c r="AE428" s="190"/>
      <c r="AF428" s="184"/>
      <c r="AG428" s="184"/>
      <c r="AH428" s="190"/>
      <c r="AI428" s="184"/>
      <c r="AJ428" s="184"/>
      <c r="AK428" s="190"/>
      <c r="AL428" s="184"/>
      <c r="AM428" s="184"/>
      <c r="AN428" s="184"/>
      <c r="AO428" s="184"/>
      <c r="AP428" s="190"/>
      <c r="AQ428" s="190"/>
      <c r="AR428" s="190"/>
      <c r="AS428" s="184"/>
      <c r="AT428" s="184"/>
      <c r="AU428" s="190"/>
      <c r="AV428" s="300"/>
    </row>
    <row r="429" spans="1:48" ht="31.2" customHeight="1">
      <c r="A429" s="298"/>
      <c r="B429" s="299"/>
      <c r="C429" s="299"/>
      <c r="D429" s="188" t="s">
        <v>2</v>
      </c>
      <c r="E429" s="186">
        <f t="shared" si="1021"/>
        <v>0</v>
      </c>
      <c r="F429" s="186">
        <f t="shared" si="1022"/>
        <v>0</v>
      </c>
      <c r="G429" s="186" t="e">
        <f t="shared" si="1135"/>
        <v>#DIV/0!</v>
      </c>
      <c r="H429" s="184"/>
      <c r="I429" s="184"/>
      <c r="J429" s="190"/>
      <c r="K429" s="184"/>
      <c r="L429" s="184"/>
      <c r="M429" s="190"/>
      <c r="N429" s="184"/>
      <c r="O429" s="184"/>
      <c r="P429" s="190"/>
      <c r="Q429" s="184"/>
      <c r="R429" s="184"/>
      <c r="S429" s="190"/>
      <c r="T429" s="184"/>
      <c r="U429" s="184"/>
      <c r="V429" s="190"/>
      <c r="W429" s="184"/>
      <c r="X429" s="184"/>
      <c r="Y429" s="190"/>
      <c r="Z429" s="184"/>
      <c r="AA429" s="184"/>
      <c r="AB429" s="190"/>
      <c r="AC429" s="184"/>
      <c r="AD429" s="184"/>
      <c r="AE429" s="190"/>
      <c r="AF429" s="184"/>
      <c r="AG429" s="184"/>
      <c r="AH429" s="190"/>
      <c r="AI429" s="184"/>
      <c r="AJ429" s="184"/>
      <c r="AK429" s="190"/>
      <c r="AL429" s="190"/>
      <c r="AM429" s="190"/>
      <c r="AN429" s="184"/>
      <c r="AO429" s="184"/>
      <c r="AP429" s="190"/>
      <c r="AQ429" s="190"/>
      <c r="AR429" s="190"/>
      <c r="AS429" s="184"/>
      <c r="AT429" s="184"/>
      <c r="AU429" s="190"/>
      <c r="AV429" s="300"/>
    </row>
    <row r="430" spans="1:48" ht="21.75" customHeight="1">
      <c r="A430" s="298"/>
      <c r="B430" s="299"/>
      <c r="C430" s="299"/>
      <c r="D430" s="188" t="s">
        <v>43</v>
      </c>
      <c r="E430" s="186">
        <f t="shared" si="1021"/>
        <v>1663.48441</v>
      </c>
      <c r="F430" s="186">
        <f t="shared" si="1022"/>
        <v>1563.3100099999999</v>
      </c>
      <c r="G430" s="186">
        <f t="shared" si="1135"/>
        <v>93.978037942657949</v>
      </c>
      <c r="H430" s="184"/>
      <c r="I430" s="184"/>
      <c r="J430" s="190"/>
      <c r="K430" s="184"/>
      <c r="L430" s="184"/>
      <c r="M430" s="190"/>
      <c r="N430" s="184">
        <v>418.08792</v>
      </c>
      <c r="O430" s="184">
        <v>418.08792</v>
      </c>
      <c r="P430" s="186">
        <f>O430*100/N430</f>
        <v>100</v>
      </c>
      <c r="Q430" s="184">
        <v>848.03809000000001</v>
      </c>
      <c r="R430" s="184">
        <v>848.03809000000001</v>
      </c>
      <c r="S430" s="190"/>
      <c r="T430" s="184">
        <v>297.18400000000003</v>
      </c>
      <c r="U430" s="184">
        <v>297.18400000000003</v>
      </c>
      <c r="V430" s="190"/>
      <c r="W430" s="184"/>
      <c r="X430" s="184"/>
      <c r="Y430" s="190"/>
      <c r="Z430" s="184"/>
      <c r="AA430" s="184"/>
      <c r="AB430" s="190"/>
      <c r="AC430" s="184"/>
      <c r="AD430" s="184"/>
      <c r="AE430" s="190"/>
      <c r="AF430" s="184"/>
      <c r="AG430" s="184"/>
      <c r="AH430" s="190"/>
      <c r="AI430" s="184"/>
      <c r="AJ430" s="184"/>
      <c r="AK430" s="190"/>
      <c r="AL430" s="190"/>
      <c r="AM430" s="190"/>
      <c r="AN430" s="184"/>
      <c r="AO430" s="184"/>
      <c r="AP430" s="190"/>
      <c r="AQ430" s="190"/>
      <c r="AR430" s="190"/>
      <c r="AS430" s="184">
        <v>100.17440000000001</v>
      </c>
      <c r="AT430" s="184"/>
      <c r="AU430" s="190"/>
      <c r="AV430" s="300"/>
    </row>
    <row r="431" spans="1:48" ht="30" customHeight="1">
      <c r="A431" s="298"/>
      <c r="B431" s="299"/>
      <c r="C431" s="299"/>
      <c r="D431" s="189" t="s">
        <v>273</v>
      </c>
      <c r="E431" s="186">
        <f t="shared" si="1021"/>
        <v>0</v>
      </c>
      <c r="F431" s="186">
        <f t="shared" si="1022"/>
        <v>0</v>
      </c>
      <c r="G431" s="186" t="e">
        <f t="shared" si="1135"/>
        <v>#DIV/0!</v>
      </c>
      <c r="H431" s="184"/>
      <c r="I431" s="184"/>
      <c r="J431" s="190"/>
      <c r="K431" s="184"/>
      <c r="L431" s="184"/>
      <c r="M431" s="190"/>
      <c r="N431" s="184"/>
      <c r="O431" s="184"/>
      <c r="P431" s="190"/>
      <c r="Q431" s="184"/>
      <c r="R431" s="184"/>
      <c r="S431" s="190"/>
      <c r="T431" s="184"/>
      <c r="U431" s="184"/>
      <c r="V431" s="190"/>
      <c r="W431" s="184"/>
      <c r="X431" s="184"/>
      <c r="Y431" s="190"/>
      <c r="Z431" s="184"/>
      <c r="AA431" s="184"/>
      <c r="AB431" s="190"/>
      <c r="AC431" s="184"/>
      <c r="AD431" s="184"/>
      <c r="AE431" s="190"/>
      <c r="AF431" s="184"/>
      <c r="AG431" s="184"/>
      <c r="AH431" s="190"/>
      <c r="AI431" s="184"/>
      <c r="AJ431" s="184"/>
      <c r="AK431" s="190"/>
      <c r="AL431" s="190"/>
      <c r="AM431" s="190"/>
      <c r="AN431" s="184"/>
      <c r="AO431" s="184"/>
      <c r="AP431" s="190"/>
      <c r="AQ431" s="190"/>
      <c r="AR431" s="190"/>
      <c r="AS431" s="184"/>
      <c r="AT431" s="184"/>
      <c r="AU431" s="190"/>
      <c r="AV431" s="300"/>
    </row>
    <row r="432" spans="1:48" s="116" customFormat="1" ht="22.2" customHeight="1">
      <c r="A432" s="306" t="s">
        <v>437</v>
      </c>
      <c r="B432" s="306"/>
      <c r="C432" s="306"/>
      <c r="D432" s="192" t="s">
        <v>41</v>
      </c>
      <c r="E432" s="186">
        <f t="shared" si="1021"/>
        <v>154168.84013000003</v>
      </c>
      <c r="F432" s="186">
        <f t="shared" si="1022"/>
        <v>138530.88414000001</v>
      </c>
      <c r="G432" s="186">
        <f t="shared" si="1135"/>
        <v>89.856603982482071</v>
      </c>
      <c r="H432" s="186">
        <f>SUM(H433:H436)</f>
        <v>37861</v>
      </c>
      <c r="I432" s="186">
        <f t="shared" ref="I432" si="1236">SUM(I433:I436)</f>
        <v>37861</v>
      </c>
      <c r="J432" s="186"/>
      <c r="K432" s="186">
        <f t="shared" ref="K432:L432" si="1237">SUM(K433:K436)</f>
        <v>40048.520000000004</v>
      </c>
      <c r="L432" s="186">
        <f t="shared" si="1237"/>
        <v>40048.520000000004</v>
      </c>
      <c r="M432" s="186">
        <f>L432*100/K432</f>
        <v>100</v>
      </c>
      <c r="N432" s="186">
        <f t="shared" ref="N432:O432" si="1238">SUM(N433:N436)</f>
        <v>2029.5653499999999</v>
      </c>
      <c r="O432" s="186">
        <f t="shared" si="1238"/>
        <v>2029.5653499999999</v>
      </c>
      <c r="P432" s="186"/>
      <c r="Q432" s="186">
        <f t="shared" ref="Q432:R432" si="1239">SUM(Q433:Q436)</f>
        <v>6404.0986300000004</v>
      </c>
      <c r="R432" s="186">
        <f t="shared" si="1239"/>
        <v>6404.0986300000004</v>
      </c>
      <c r="S432" s="186"/>
      <c r="T432" s="186">
        <f t="shared" ref="T432:U432" si="1240">SUM(T433:T436)</f>
        <v>29969.334510000001</v>
      </c>
      <c r="U432" s="186">
        <f t="shared" si="1240"/>
        <v>29969.334510000001</v>
      </c>
      <c r="V432" s="186"/>
      <c r="W432" s="186">
        <f t="shared" ref="W432:X432" si="1241">SUM(W433:W436)</f>
        <v>1739.4969099999998</v>
      </c>
      <c r="X432" s="186">
        <f t="shared" si="1241"/>
        <v>1739.4969099999998</v>
      </c>
      <c r="Y432" s="186"/>
      <c r="Z432" s="186">
        <f t="shared" ref="Z432:AA432" si="1242">SUM(Z433:Z436)</f>
        <v>19105.814850000002</v>
      </c>
      <c r="AA432" s="186">
        <f t="shared" si="1242"/>
        <v>19105.814850000002</v>
      </c>
      <c r="AB432" s="186"/>
      <c r="AC432" s="186">
        <f t="shared" ref="AC432:AD432" si="1243">SUM(AC433:AC436)</f>
        <v>631.61847999999998</v>
      </c>
      <c r="AD432" s="186">
        <f t="shared" si="1243"/>
        <v>631.61847999999998</v>
      </c>
      <c r="AE432" s="186"/>
      <c r="AF432" s="186">
        <f t="shared" ref="AF432:AH432" si="1244">SUM(AF433:AF436)</f>
        <v>741.43540999999993</v>
      </c>
      <c r="AG432" s="186">
        <f t="shared" si="1244"/>
        <v>741.43540999999993</v>
      </c>
      <c r="AH432" s="186">
        <f t="shared" si="1244"/>
        <v>0</v>
      </c>
      <c r="AI432" s="186">
        <f t="shared" ref="AI432:AL432" si="1245">SUM(AI433:AI436)</f>
        <v>2475.9125300000001</v>
      </c>
      <c r="AJ432" s="186">
        <f t="shared" si="1245"/>
        <v>0</v>
      </c>
      <c r="AK432" s="186">
        <f t="shared" si="1245"/>
        <v>0</v>
      </c>
      <c r="AL432" s="186">
        <f t="shared" si="1245"/>
        <v>0</v>
      </c>
      <c r="AM432" s="186"/>
      <c r="AN432" s="186">
        <f t="shared" ref="AN432:AQ432" si="1246">SUM(AN433:AN436)</f>
        <v>4133.8207300000004</v>
      </c>
      <c r="AO432" s="186">
        <f t="shared" si="1246"/>
        <v>0</v>
      </c>
      <c r="AP432" s="186">
        <f t="shared" si="1246"/>
        <v>0</v>
      </c>
      <c r="AQ432" s="186">
        <f t="shared" si="1246"/>
        <v>0</v>
      </c>
      <c r="AR432" s="186"/>
      <c r="AS432" s="186">
        <f t="shared" ref="AS432:AT432" si="1247">SUM(AS433:AS436)</f>
        <v>9028.2227299999995</v>
      </c>
      <c r="AT432" s="186">
        <f t="shared" si="1247"/>
        <v>0</v>
      </c>
      <c r="AU432" s="187"/>
      <c r="AV432" s="300"/>
    </row>
    <row r="433" spans="1:48">
      <c r="A433" s="306"/>
      <c r="B433" s="306"/>
      <c r="C433" s="306"/>
      <c r="D433" s="188" t="s">
        <v>37</v>
      </c>
      <c r="E433" s="186">
        <f t="shared" si="1021"/>
        <v>0</v>
      </c>
      <c r="F433" s="186">
        <f t="shared" si="1022"/>
        <v>0</v>
      </c>
      <c r="G433" s="186" t="e">
        <f t="shared" si="1135"/>
        <v>#DIV/0!</v>
      </c>
      <c r="H433" s="184">
        <f>H393+H358</f>
        <v>0</v>
      </c>
      <c r="I433" s="184">
        <f t="shared" ref="I433:AU433" si="1248">I393+I358</f>
        <v>0</v>
      </c>
      <c r="J433" s="184">
        <f t="shared" si="1248"/>
        <v>0</v>
      </c>
      <c r="K433" s="184">
        <f t="shared" si="1248"/>
        <v>0</v>
      </c>
      <c r="L433" s="184">
        <f t="shared" si="1248"/>
        <v>0</v>
      </c>
      <c r="M433" s="184">
        <f t="shared" si="1248"/>
        <v>0</v>
      </c>
      <c r="N433" s="184">
        <f t="shared" si="1248"/>
        <v>0</v>
      </c>
      <c r="O433" s="184">
        <f t="shared" si="1248"/>
        <v>0</v>
      </c>
      <c r="P433" s="184">
        <f t="shared" si="1248"/>
        <v>0</v>
      </c>
      <c r="Q433" s="184">
        <f t="shared" si="1248"/>
        <v>0</v>
      </c>
      <c r="R433" s="184">
        <f t="shared" si="1248"/>
        <v>0</v>
      </c>
      <c r="S433" s="184">
        <f t="shared" si="1248"/>
        <v>0</v>
      </c>
      <c r="T433" s="184">
        <f t="shared" si="1248"/>
        <v>0</v>
      </c>
      <c r="U433" s="184">
        <f t="shared" si="1248"/>
        <v>0</v>
      </c>
      <c r="V433" s="184">
        <f t="shared" si="1248"/>
        <v>0</v>
      </c>
      <c r="W433" s="184">
        <f t="shared" si="1248"/>
        <v>0</v>
      </c>
      <c r="X433" s="184">
        <f t="shared" si="1248"/>
        <v>0</v>
      </c>
      <c r="Y433" s="184">
        <f t="shared" si="1248"/>
        <v>0</v>
      </c>
      <c r="Z433" s="184">
        <f t="shared" si="1248"/>
        <v>0</v>
      </c>
      <c r="AA433" s="184">
        <f t="shared" si="1248"/>
        <v>0</v>
      </c>
      <c r="AB433" s="184">
        <f t="shared" si="1248"/>
        <v>0</v>
      </c>
      <c r="AC433" s="184">
        <f t="shared" si="1248"/>
        <v>0</v>
      </c>
      <c r="AD433" s="184">
        <f t="shared" si="1248"/>
        <v>0</v>
      </c>
      <c r="AE433" s="184">
        <f t="shared" si="1248"/>
        <v>0</v>
      </c>
      <c r="AF433" s="184">
        <f t="shared" si="1248"/>
        <v>0</v>
      </c>
      <c r="AG433" s="184">
        <f t="shared" si="1248"/>
        <v>0</v>
      </c>
      <c r="AH433" s="184">
        <f t="shared" si="1248"/>
        <v>0</v>
      </c>
      <c r="AI433" s="184">
        <f t="shared" si="1248"/>
        <v>0</v>
      </c>
      <c r="AJ433" s="184">
        <f t="shared" si="1248"/>
        <v>0</v>
      </c>
      <c r="AK433" s="184">
        <f t="shared" si="1248"/>
        <v>0</v>
      </c>
      <c r="AL433" s="184">
        <f t="shared" si="1248"/>
        <v>0</v>
      </c>
      <c r="AM433" s="184">
        <f t="shared" si="1248"/>
        <v>0</v>
      </c>
      <c r="AN433" s="184">
        <f t="shared" si="1248"/>
        <v>0</v>
      </c>
      <c r="AO433" s="184">
        <f t="shared" si="1248"/>
        <v>0</v>
      </c>
      <c r="AP433" s="184">
        <f t="shared" si="1248"/>
        <v>0</v>
      </c>
      <c r="AQ433" s="184">
        <f t="shared" si="1248"/>
        <v>0</v>
      </c>
      <c r="AR433" s="184">
        <f t="shared" si="1248"/>
        <v>0</v>
      </c>
      <c r="AS433" s="184">
        <f t="shared" si="1248"/>
        <v>0</v>
      </c>
      <c r="AT433" s="184">
        <f t="shared" si="1248"/>
        <v>0</v>
      </c>
      <c r="AU433" s="184">
        <f t="shared" si="1248"/>
        <v>0</v>
      </c>
      <c r="AV433" s="300"/>
    </row>
    <row r="434" spans="1:48" ht="31.2" customHeight="1">
      <c r="A434" s="306"/>
      <c r="B434" s="306"/>
      <c r="C434" s="306"/>
      <c r="D434" s="188" t="s">
        <v>2</v>
      </c>
      <c r="E434" s="186">
        <f t="shared" si="1021"/>
        <v>0</v>
      </c>
      <c r="F434" s="186">
        <f t="shared" si="1022"/>
        <v>0</v>
      </c>
      <c r="G434" s="186" t="e">
        <f t="shared" si="1135"/>
        <v>#DIV/0!</v>
      </c>
      <c r="H434" s="184">
        <f t="shared" ref="H434:AU434" si="1249">H394+H359</f>
        <v>0</v>
      </c>
      <c r="I434" s="184">
        <f t="shared" si="1249"/>
        <v>0</v>
      </c>
      <c r="J434" s="184">
        <f t="shared" si="1249"/>
        <v>0</v>
      </c>
      <c r="K434" s="184">
        <f t="shared" si="1249"/>
        <v>0</v>
      </c>
      <c r="L434" s="184">
        <f t="shared" si="1249"/>
        <v>0</v>
      </c>
      <c r="M434" s="184">
        <f t="shared" si="1249"/>
        <v>0</v>
      </c>
      <c r="N434" s="184">
        <f t="shared" si="1249"/>
        <v>0</v>
      </c>
      <c r="O434" s="184">
        <f t="shared" si="1249"/>
        <v>0</v>
      </c>
      <c r="P434" s="184">
        <f t="shared" si="1249"/>
        <v>0</v>
      </c>
      <c r="Q434" s="184">
        <f t="shared" si="1249"/>
        <v>0</v>
      </c>
      <c r="R434" s="184">
        <f t="shared" si="1249"/>
        <v>0</v>
      </c>
      <c r="S434" s="184">
        <f t="shared" si="1249"/>
        <v>0</v>
      </c>
      <c r="T434" s="184">
        <f t="shared" si="1249"/>
        <v>0</v>
      </c>
      <c r="U434" s="184">
        <f t="shared" si="1249"/>
        <v>0</v>
      </c>
      <c r="V434" s="184">
        <f t="shared" si="1249"/>
        <v>0</v>
      </c>
      <c r="W434" s="184">
        <f t="shared" si="1249"/>
        <v>0</v>
      </c>
      <c r="X434" s="184">
        <f t="shared" si="1249"/>
        <v>0</v>
      </c>
      <c r="Y434" s="184">
        <f t="shared" si="1249"/>
        <v>0</v>
      </c>
      <c r="Z434" s="184">
        <f t="shared" si="1249"/>
        <v>0</v>
      </c>
      <c r="AA434" s="184">
        <f t="shared" si="1249"/>
        <v>0</v>
      </c>
      <c r="AB434" s="184">
        <f t="shared" si="1249"/>
        <v>0</v>
      </c>
      <c r="AC434" s="184">
        <f t="shared" si="1249"/>
        <v>0</v>
      </c>
      <c r="AD434" s="184">
        <f t="shared" si="1249"/>
        <v>0</v>
      </c>
      <c r="AE434" s="184">
        <f t="shared" si="1249"/>
        <v>0</v>
      </c>
      <c r="AF434" s="184">
        <f t="shared" si="1249"/>
        <v>0</v>
      </c>
      <c r="AG434" s="184">
        <f t="shared" si="1249"/>
        <v>0</v>
      </c>
      <c r="AH434" s="184">
        <f t="shared" si="1249"/>
        <v>0</v>
      </c>
      <c r="AI434" s="184">
        <f t="shared" si="1249"/>
        <v>0</v>
      </c>
      <c r="AJ434" s="184">
        <f t="shared" si="1249"/>
        <v>0</v>
      </c>
      <c r="AK434" s="184">
        <f t="shared" si="1249"/>
        <v>0</v>
      </c>
      <c r="AL434" s="184">
        <f t="shared" si="1249"/>
        <v>0</v>
      </c>
      <c r="AM434" s="184">
        <f t="shared" si="1249"/>
        <v>0</v>
      </c>
      <c r="AN434" s="184">
        <f t="shared" si="1249"/>
        <v>0</v>
      </c>
      <c r="AO434" s="184">
        <f t="shared" si="1249"/>
        <v>0</v>
      </c>
      <c r="AP434" s="184">
        <f t="shared" si="1249"/>
        <v>0</v>
      </c>
      <c r="AQ434" s="184">
        <f t="shared" si="1249"/>
        <v>0</v>
      </c>
      <c r="AR434" s="184">
        <f t="shared" si="1249"/>
        <v>0</v>
      </c>
      <c r="AS434" s="184">
        <f t="shared" si="1249"/>
        <v>0</v>
      </c>
      <c r="AT434" s="184">
        <f t="shared" si="1249"/>
        <v>0</v>
      </c>
      <c r="AU434" s="184">
        <f t="shared" si="1249"/>
        <v>0</v>
      </c>
      <c r="AV434" s="300"/>
    </row>
    <row r="435" spans="1:48" ht="21.75" customHeight="1">
      <c r="A435" s="306"/>
      <c r="B435" s="306"/>
      <c r="C435" s="306"/>
      <c r="D435" s="188" t="s">
        <v>43</v>
      </c>
      <c r="E435" s="186">
        <f t="shared" si="1021"/>
        <v>154168.84013000003</v>
      </c>
      <c r="F435" s="186">
        <f t="shared" si="1022"/>
        <v>138530.88414000001</v>
      </c>
      <c r="G435" s="186">
        <f t="shared" si="1135"/>
        <v>89.856603982482071</v>
      </c>
      <c r="H435" s="184">
        <f t="shared" ref="H435:AU435" si="1250">H395+H360</f>
        <v>37861</v>
      </c>
      <c r="I435" s="184">
        <f t="shared" si="1250"/>
        <v>37861</v>
      </c>
      <c r="J435" s="184">
        <f t="shared" si="1250"/>
        <v>100</v>
      </c>
      <c r="K435" s="184">
        <f t="shared" si="1250"/>
        <v>40048.520000000004</v>
      </c>
      <c r="L435" s="184">
        <f t="shared" si="1250"/>
        <v>40048.520000000004</v>
      </c>
      <c r="M435" s="186">
        <f>L435*100/K435</f>
        <v>100</v>
      </c>
      <c r="N435" s="184">
        <f t="shared" si="1250"/>
        <v>2029.5653499999999</v>
      </c>
      <c r="O435" s="184">
        <f t="shared" si="1250"/>
        <v>2029.5653499999999</v>
      </c>
      <c r="P435" s="184">
        <f t="shared" si="1250"/>
        <v>100</v>
      </c>
      <c r="Q435" s="184">
        <f t="shared" si="1250"/>
        <v>6404.0986300000004</v>
      </c>
      <c r="R435" s="184">
        <f t="shared" si="1250"/>
        <v>6404.0986300000004</v>
      </c>
      <c r="S435" s="184">
        <f t="shared" si="1250"/>
        <v>0</v>
      </c>
      <c r="T435" s="184">
        <f t="shared" si="1250"/>
        <v>29969.334510000001</v>
      </c>
      <c r="U435" s="184">
        <f t="shared" si="1250"/>
        <v>29969.334510000001</v>
      </c>
      <c r="V435" s="184">
        <f t="shared" si="1250"/>
        <v>0</v>
      </c>
      <c r="W435" s="184">
        <f t="shared" si="1250"/>
        <v>1739.4969099999998</v>
      </c>
      <c r="X435" s="184">
        <f t="shared" si="1250"/>
        <v>1739.4969099999998</v>
      </c>
      <c r="Y435" s="184">
        <f t="shared" si="1250"/>
        <v>0</v>
      </c>
      <c r="Z435" s="184">
        <f t="shared" si="1250"/>
        <v>19105.814850000002</v>
      </c>
      <c r="AA435" s="184">
        <f t="shared" si="1250"/>
        <v>19105.814850000002</v>
      </c>
      <c r="AB435" s="184">
        <f t="shared" si="1250"/>
        <v>0</v>
      </c>
      <c r="AC435" s="184">
        <f t="shared" si="1250"/>
        <v>631.61847999999998</v>
      </c>
      <c r="AD435" s="184">
        <f t="shared" si="1250"/>
        <v>631.61847999999998</v>
      </c>
      <c r="AE435" s="184">
        <f t="shared" si="1250"/>
        <v>0</v>
      </c>
      <c r="AF435" s="184">
        <f t="shared" si="1250"/>
        <v>741.43540999999993</v>
      </c>
      <c r="AG435" s="184">
        <f t="shared" si="1250"/>
        <v>741.43540999999993</v>
      </c>
      <c r="AH435" s="184">
        <f t="shared" si="1250"/>
        <v>0</v>
      </c>
      <c r="AI435" s="184">
        <f t="shared" si="1250"/>
        <v>2475.9125300000001</v>
      </c>
      <c r="AJ435" s="184">
        <f t="shared" si="1250"/>
        <v>0</v>
      </c>
      <c r="AK435" s="184">
        <f t="shared" si="1250"/>
        <v>0</v>
      </c>
      <c r="AL435" s="184">
        <f t="shared" si="1250"/>
        <v>0</v>
      </c>
      <c r="AM435" s="184">
        <f t="shared" si="1250"/>
        <v>0</v>
      </c>
      <c r="AN435" s="184">
        <f t="shared" si="1250"/>
        <v>4133.8207300000004</v>
      </c>
      <c r="AO435" s="184">
        <f t="shared" si="1250"/>
        <v>0</v>
      </c>
      <c r="AP435" s="184">
        <f t="shared" si="1250"/>
        <v>0</v>
      </c>
      <c r="AQ435" s="184">
        <f t="shared" si="1250"/>
        <v>0</v>
      </c>
      <c r="AR435" s="184">
        <f t="shared" si="1250"/>
        <v>0</v>
      </c>
      <c r="AS435" s="184">
        <f t="shared" si="1250"/>
        <v>9028.2227299999995</v>
      </c>
      <c r="AT435" s="184">
        <f t="shared" si="1250"/>
        <v>0</v>
      </c>
      <c r="AU435" s="184">
        <f t="shared" si="1250"/>
        <v>0</v>
      </c>
      <c r="AV435" s="300"/>
    </row>
    <row r="436" spans="1:48" ht="30" customHeight="1">
      <c r="A436" s="306"/>
      <c r="B436" s="306"/>
      <c r="C436" s="306"/>
      <c r="D436" s="189" t="s">
        <v>273</v>
      </c>
      <c r="E436" s="186">
        <f t="shared" ref="E436:E446" si="1251">H436+K436+N436+Q436+T436+W436+Z436+AC436+AF436+AI436+AN436+AS436</f>
        <v>0</v>
      </c>
      <c r="F436" s="186">
        <f t="shared" ref="F436:F446" si="1252">I436+L436+O436+R436+U436+X436+AA436+AD436+AG436+AJ436+AO436+AT436</f>
        <v>0</v>
      </c>
      <c r="G436" s="186" t="e">
        <f t="shared" si="1135"/>
        <v>#DIV/0!</v>
      </c>
      <c r="H436" s="184">
        <f t="shared" ref="H436:AU436" si="1253">H396+H361</f>
        <v>0</v>
      </c>
      <c r="I436" s="184">
        <f t="shared" si="1253"/>
        <v>0</v>
      </c>
      <c r="J436" s="184">
        <f t="shared" si="1253"/>
        <v>0</v>
      </c>
      <c r="K436" s="184">
        <f t="shared" si="1253"/>
        <v>0</v>
      </c>
      <c r="L436" s="184">
        <f t="shared" si="1253"/>
        <v>0</v>
      </c>
      <c r="M436" s="184">
        <f t="shared" si="1253"/>
        <v>0</v>
      </c>
      <c r="N436" s="184">
        <f t="shared" si="1253"/>
        <v>0</v>
      </c>
      <c r="O436" s="184">
        <f t="shared" si="1253"/>
        <v>0</v>
      </c>
      <c r="P436" s="184">
        <f t="shared" si="1253"/>
        <v>0</v>
      </c>
      <c r="Q436" s="184">
        <f t="shared" si="1253"/>
        <v>0</v>
      </c>
      <c r="R436" s="184">
        <f t="shared" si="1253"/>
        <v>0</v>
      </c>
      <c r="S436" s="184">
        <f t="shared" si="1253"/>
        <v>0</v>
      </c>
      <c r="T436" s="184">
        <f t="shared" si="1253"/>
        <v>0</v>
      </c>
      <c r="U436" s="184">
        <f t="shared" si="1253"/>
        <v>0</v>
      </c>
      <c r="V436" s="184">
        <f t="shared" si="1253"/>
        <v>0</v>
      </c>
      <c r="W436" s="184">
        <f t="shared" si="1253"/>
        <v>0</v>
      </c>
      <c r="X436" s="184">
        <f t="shared" si="1253"/>
        <v>0</v>
      </c>
      <c r="Y436" s="184">
        <f t="shared" si="1253"/>
        <v>0</v>
      </c>
      <c r="Z436" s="184">
        <f t="shared" si="1253"/>
        <v>0</v>
      </c>
      <c r="AA436" s="184">
        <f t="shared" si="1253"/>
        <v>0</v>
      </c>
      <c r="AB436" s="184">
        <f t="shared" si="1253"/>
        <v>0</v>
      </c>
      <c r="AC436" s="184">
        <f t="shared" si="1253"/>
        <v>0</v>
      </c>
      <c r="AD436" s="184">
        <f t="shared" si="1253"/>
        <v>0</v>
      </c>
      <c r="AE436" s="184">
        <f t="shared" si="1253"/>
        <v>0</v>
      </c>
      <c r="AF436" s="184">
        <f t="shared" si="1253"/>
        <v>0</v>
      </c>
      <c r="AG436" s="184">
        <f t="shared" si="1253"/>
        <v>0</v>
      </c>
      <c r="AH436" s="184">
        <f t="shared" si="1253"/>
        <v>0</v>
      </c>
      <c r="AI436" s="184">
        <f t="shared" si="1253"/>
        <v>0</v>
      </c>
      <c r="AJ436" s="184">
        <f t="shared" si="1253"/>
        <v>0</v>
      </c>
      <c r="AK436" s="184">
        <f t="shared" si="1253"/>
        <v>0</v>
      </c>
      <c r="AL436" s="184">
        <f t="shared" si="1253"/>
        <v>0</v>
      </c>
      <c r="AM436" s="184">
        <f t="shared" si="1253"/>
        <v>0</v>
      </c>
      <c r="AN436" s="184">
        <f t="shared" si="1253"/>
        <v>0</v>
      </c>
      <c r="AO436" s="184">
        <f t="shared" si="1253"/>
        <v>0</v>
      </c>
      <c r="AP436" s="184">
        <f t="shared" si="1253"/>
        <v>0</v>
      </c>
      <c r="AQ436" s="184">
        <f t="shared" si="1253"/>
        <v>0</v>
      </c>
      <c r="AR436" s="184">
        <f t="shared" si="1253"/>
        <v>0</v>
      </c>
      <c r="AS436" s="184">
        <f t="shared" si="1253"/>
        <v>0</v>
      </c>
      <c r="AT436" s="184">
        <f t="shared" si="1253"/>
        <v>0</v>
      </c>
      <c r="AU436" s="184">
        <f t="shared" si="1253"/>
        <v>0</v>
      </c>
      <c r="AV436" s="300"/>
    </row>
    <row r="437" spans="1:48" ht="30" customHeight="1">
      <c r="A437" s="354" t="s">
        <v>275</v>
      </c>
      <c r="B437" s="354"/>
      <c r="C437" s="354"/>
      <c r="D437" s="192" t="s">
        <v>41</v>
      </c>
      <c r="E437" s="186">
        <f t="shared" si="1251"/>
        <v>313305.22091000003</v>
      </c>
      <c r="F437" s="186">
        <f t="shared" si="1252"/>
        <v>231455.57460000002</v>
      </c>
      <c r="G437" s="186">
        <f t="shared" si="1135"/>
        <v>73.875428544642062</v>
      </c>
      <c r="H437" s="184">
        <f>H438+H439+H440</f>
        <v>37861</v>
      </c>
      <c r="I437" s="184">
        <f t="shared" ref="I437:AU437" si="1254">I438+I439+I440</f>
        <v>37861</v>
      </c>
      <c r="J437" s="184">
        <f t="shared" si="1254"/>
        <v>100</v>
      </c>
      <c r="K437" s="184">
        <f t="shared" si="1254"/>
        <v>43928.480000000003</v>
      </c>
      <c r="L437" s="184">
        <f t="shared" si="1254"/>
        <v>43928.480000000003</v>
      </c>
      <c r="M437" s="186">
        <f>L437*100/K437</f>
        <v>99.999999999999986</v>
      </c>
      <c r="N437" s="184">
        <f t="shared" si="1254"/>
        <v>61032.853799999997</v>
      </c>
      <c r="O437" s="184">
        <f t="shared" si="1254"/>
        <v>61032.853799999997</v>
      </c>
      <c r="P437" s="184">
        <f t="shared" si="1254"/>
        <v>300</v>
      </c>
      <c r="Q437" s="184">
        <f t="shared" si="1254"/>
        <v>8355.9972699999998</v>
      </c>
      <c r="R437" s="184">
        <f t="shared" si="1254"/>
        <v>8355.9972699999998</v>
      </c>
      <c r="S437" s="184">
        <f t="shared" si="1254"/>
        <v>0</v>
      </c>
      <c r="T437" s="184">
        <f t="shared" si="1254"/>
        <v>31557.928749999999</v>
      </c>
      <c r="U437" s="184">
        <f t="shared" si="1254"/>
        <v>31557.928749999999</v>
      </c>
      <c r="V437" s="184">
        <f t="shared" si="1254"/>
        <v>0</v>
      </c>
      <c r="W437" s="184">
        <f t="shared" si="1254"/>
        <v>1878.4969099999998</v>
      </c>
      <c r="X437" s="184">
        <f t="shared" si="1254"/>
        <v>1878.4969099999998</v>
      </c>
      <c r="Y437" s="184">
        <f t="shared" si="1254"/>
        <v>0</v>
      </c>
      <c r="Z437" s="184">
        <f t="shared" si="1254"/>
        <v>24829.335060000001</v>
      </c>
      <c r="AA437" s="184">
        <f t="shared" si="1254"/>
        <v>24829.335060000001</v>
      </c>
      <c r="AB437" s="184">
        <f t="shared" si="1254"/>
        <v>0</v>
      </c>
      <c r="AC437" s="184">
        <f t="shared" si="1254"/>
        <v>12870.522219999999</v>
      </c>
      <c r="AD437" s="184">
        <f t="shared" si="1254"/>
        <v>12870.522219999999</v>
      </c>
      <c r="AE437" s="184">
        <f t="shared" si="1254"/>
        <v>0</v>
      </c>
      <c r="AF437" s="184">
        <f t="shared" si="1254"/>
        <v>9140.9605899999988</v>
      </c>
      <c r="AG437" s="184">
        <f t="shared" si="1254"/>
        <v>9140.9605899999988</v>
      </c>
      <c r="AH437" s="184">
        <f t="shared" si="1254"/>
        <v>0</v>
      </c>
      <c r="AI437" s="184">
        <f t="shared" si="1254"/>
        <v>33951.709950000004</v>
      </c>
      <c r="AJ437" s="184">
        <f t="shared" si="1254"/>
        <v>0</v>
      </c>
      <c r="AK437" s="184">
        <f t="shared" si="1254"/>
        <v>0</v>
      </c>
      <c r="AL437" s="184">
        <f t="shared" si="1254"/>
        <v>0</v>
      </c>
      <c r="AM437" s="184">
        <f t="shared" si="1254"/>
        <v>0</v>
      </c>
      <c r="AN437" s="184">
        <f t="shared" si="1254"/>
        <v>17699.328849999998</v>
      </c>
      <c r="AO437" s="184">
        <f t="shared" si="1254"/>
        <v>0</v>
      </c>
      <c r="AP437" s="184">
        <f t="shared" si="1254"/>
        <v>0</v>
      </c>
      <c r="AQ437" s="184">
        <f t="shared" si="1254"/>
        <v>0</v>
      </c>
      <c r="AR437" s="184">
        <f t="shared" si="1254"/>
        <v>0</v>
      </c>
      <c r="AS437" s="184">
        <f t="shared" si="1254"/>
        <v>30198.607509999998</v>
      </c>
      <c r="AT437" s="184">
        <f t="shared" si="1254"/>
        <v>0</v>
      </c>
      <c r="AU437" s="184">
        <f t="shared" si="1254"/>
        <v>0</v>
      </c>
      <c r="AV437" s="304"/>
    </row>
    <row r="438" spans="1:48" ht="35.25" customHeight="1">
      <c r="A438" s="354"/>
      <c r="B438" s="354"/>
      <c r="C438" s="354"/>
      <c r="D438" s="188" t="s">
        <v>37</v>
      </c>
      <c r="E438" s="186">
        <f t="shared" si="1251"/>
        <v>0</v>
      </c>
      <c r="F438" s="186">
        <f t="shared" si="1252"/>
        <v>0</v>
      </c>
      <c r="G438" s="186" t="e">
        <f t="shared" si="1135"/>
        <v>#DIV/0!</v>
      </c>
      <c r="H438" s="184">
        <f t="shared" ref="H438:AU438" si="1255">H433+H348+H283+H163</f>
        <v>0</v>
      </c>
      <c r="I438" s="184">
        <f t="shared" si="1255"/>
        <v>0</v>
      </c>
      <c r="J438" s="184">
        <f t="shared" si="1255"/>
        <v>0</v>
      </c>
      <c r="K438" s="184">
        <f t="shared" si="1255"/>
        <v>0</v>
      </c>
      <c r="L438" s="184">
        <f t="shared" si="1255"/>
        <v>0</v>
      </c>
      <c r="M438" s="184">
        <f t="shared" si="1255"/>
        <v>0</v>
      </c>
      <c r="N438" s="184">
        <f t="shared" si="1255"/>
        <v>0</v>
      </c>
      <c r="O438" s="184">
        <f t="shared" si="1255"/>
        <v>0</v>
      </c>
      <c r="P438" s="184">
        <f t="shared" si="1255"/>
        <v>0</v>
      </c>
      <c r="Q438" s="184">
        <f t="shared" si="1255"/>
        <v>0</v>
      </c>
      <c r="R438" s="184">
        <f t="shared" si="1255"/>
        <v>0</v>
      </c>
      <c r="S438" s="184">
        <f t="shared" si="1255"/>
        <v>0</v>
      </c>
      <c r="T438" s="184">
        <f t="shared" si="1255"/>
        <v>0</v>
      </c>
      <c r="U438" s="184">
        <f t="shared" si="1255"/>
        <v>0</v>
      </c>
      <c r="V438" s="184">
        <f t="shared" si="1255"/>
        <v>0</v>
      </c>
      <c r="W438" s="184">
        <f t="shared" si="1255"/>
        <v>0</v>
      </c>
      <c r="X438" s="184">
        <f t="shared" si="1255"/>
        <v>0</v>
      </c>
      <c r="Y438" s="184">
        <f t="shared" si="1255"/>
        <v>0</v>
      </c>
      <c r="Z438" s="184">
        <f t="shared" si="1255"/>
        <v>0</v>
      </c>
      <c r="AA438" s="184">
        <f t="shared" si="1255"/>
        <v>0</v>
      </c>
      <c r="AB438" s="184">
        <f t="shared" si="1255"/>
        <v>0</v>
      </c>
      <c r="AC438" s="184">
        <f t="shared" si="1255"/>
        <v>0</v>
      </c>
      <c r="AD438" s="184">
        <f t="shared" si="1255"/>
        <v>0</v>
      </c>
      <c r="AE438" s="184">
        <f t="shared" si="1255"/>
        <v>0</v>
      </c>
      <c r="AF438" s="184">
        <f t="shared" si="1255"/>
        <v>0</v>
      </c>
      <c r="AG438" s="184">
        <f t="shared" si="1255"/>
        <v>0</v>
      </c>
      <c r="AH438" s="184">
        <f t="shared" si="1255"/>
        <v>0</v>
      </c>
      <c r="AI438" s="184">
        <f t="shared" si="1255"/>
        <v>0</v>
      </c>
      <c r="AJ438" s="184">
        <f t="shared" si="1255"/>
        <v>0</v>
      </c>
      <c r="AK438" s="184">
        <f t="shared" si="1255"/>
        <v>0</v>
      </c>
      <c r="AL438" s="184">
        <f t="shared" si="1255"/>
        <v>0</v>
      </c>
      <c r="AM438" s="184">
        <f t="shared" si="1255"/>
        <v>0</v>
      </c>
      <c r="AN438" s="184">
        <f t="shared" si="1255"/>
        <v>0</v>
      </c>
      <c r="AO438" s="184">
        <f t="shared" si="1255"/>
        <v>0</v>
      </c>
      <c r="AP438" s="184">
        <f t="shared" si="1255"/>
        <v>0</v>
      </c>
      <c r="AQ438" s="184">
        <f t="shared" si="1255"/>
        <v>0</v>
      </c>
      <c r="AR438" s="184">
        <f t="shared" si="1255"/>
        <v>0</v>
      </c>
      <c r="AS438" s="184">
        <f t="shared" si="1255"/>
        <v>0</v>
      </c>
      <c r="AT438" s="184">
        <f t="shared" si="1255"/>
        <v>0</v>
      </c>
      <c r="AU438" s="184">
        <f t="shared" si="1255"/>
        <v>0</v>
      </c>
      <c r="AV438" s="304"/>
    </row>
    <row r="439" spans="1:48" ht="33" customHeight="1">
      <c r="A439" s="354"/>
      <c r="B439" s="354"/>
      <c r="C439" s="354"/>
      <c r="D439" s="188" t="s">
        <v>2</v>
      </c>
      <c r="E439" s="186">
        <f t="shared" si="1251"/>
        <v>11247.396000000001</v>
      </c>
      <c r="F439" s="186">
        <f t="shared" si="1252"/>
        <v>139</v>
      </c>
      <c r="G439" s="186">
        <f t="shared" si="1135"/>
        <v>1.2358416116939421</v>
      </c>
      <c r="H439" s="184">
        <f t="shared" ref="H439:AU439" si="1256">H434+H349+H284+H164</f>
        <v>0</v>
      </c>
      <c r="I439" s="184">
        <f t="shared" si="1256"/>
        <v>0</v>
      </c>
      <c r="J439" s="184">
        <f t="shared" si="1256"/>
        <v>0</v>
      </c>
      <c r="K439" s="184">
        <f t="shared" si="1256"/>
        <v>0</v>
      </c>
      <c r="L439" s="184">
        <f t="shared" si="1256"/>
        <v>0</v>
      </c>
      <c r="M439" s="184">
        <f t="shared" si="1256"/>
        <v>0</v>
      </c>
      <c r="N439" s="184">
        <f t="shared" si="1256"/>
        <v>0</v>
      </c>
      <c r="O439" s="184">
        <f t="shared" si="1256"/>
        <v>0</v>
      </c>
      <c r="P439" s="184">
        <f t="shared" si="1256"/>
        <v>0</v>
      </c>
      <c r="Q439" s="184">
        <f t="shared" si="1256"/>
        <v>0</v>
      </c>
      <c r="R439" s="184">
        <f t="shared" si="1256"/>
        <v>0</v>
      </c>
      <c r="S439" s="184">
        <f t="shared" si="1256"/>
        <v>0</v>
      </c>
      <c r="T439" s="184">
        <f t="shared" si="1256"/>
        <v>0</v>
      </c>
      <c r="U439" s="184">
        <f t="shared" si="1256"/>
        <v>0</v>
      </c>
      <c r="V439" s="184">
        <f t="shared" si="1256"/>
        <v>0</v>
      </c>
      <c r="W439" s="184">
        <f t="shared" si="1256"/>
        <v>139</v>
      </c>
      <c r="X439" s="184">
        <f t="shared" si="1256"/>
        <v>139</v>
      </c>
      <c r="Y439" s="184">
        <f t="shared" si="1256"/>
        <v>0</v>
      </c>
      <c r="Z439" s="184">
        <f t="shared" si="1256"/>
        <v>0</v>
      </c>
      <c r="AA439" s="184">
        <f t="shared" si="1256"/>
        <v>0</v>
      </c>
      <c r="AB439" s="184">
        <f t="shared" si="1256"/>
        <v>0</v>
      </c>
      <c r="AC439" s="184">
        <f t="shared" si="1256"/>
        <v>0</v>
      </c>
      <c r="AD439" s="184">
        <f t="shared" si="1256"/>
        <v>0</v>
      </c>
      <c r="AE439" s="184">
        <f t="shared" si="1256"/>
        <v>0</v>
      </c>
      <c r="AF439" s="184">
        <f t="shared" si="1256"/>
        <v>0</v>
      </c>
      <c r="AG439" s="184">
        <f t="shared" si="1256"/>
        <v>0</v>
      </c>
      <c r="AH439" s="184">
        <f t="shared" si="1256"/>
        <v>0</v>
      </c>
      <c r="AI439" s="184">
        <f t="shared" si="1256"/>
        <v>9172.8960000000006</v>
      </c>
      <c r="AJ439" s="184">
        <f t="shared" si="1256"/>
        <v>0</v>
      </c>
      <c r="AK439" s="184">
        <f t="shared" si="1256"/>
        <v>0</v>
      </c>
      <c r="AL439" s="184">
        <f t="shared" si="1256"/>
        <v>0</v>
      </c>
      <c r="AM439" s="184">
        <f t="shared" si="1256"/>
        <v>0</v>
      </c>
      <c r="AN439" s="184">
        <f t="shared" si="1256"/>
        <v>1866</v>
      </c>
      <c r="AO439" s="184">
        <f t="shared" si="1256"/>
        <v>0</v>
      </c>
      <c r="AP439" s="184">
        <f t="shared" si="1256"/>
        <v>0</v>
      </c>
      <c r="AQ439" s="184">
        <f t="shared" si="1256"/>
        <v>0</v>
      </c>
      <c r="AR439" s="184">
        <f t="shared" si="1256"/>
        <v>0</v>
      </c>
      <c r="AS439" s="184">
        <f t="shared" si="1256"/>
        <v>69.5</v>
      </c>
      <c r="AT439" s="184">
        <f t="shared" si="1256"/>
        <v>0</v>
      </c>
      <c r="AU439" s="184">
        <f t="shared" si="1256"/>
        <v>0</v>
      </c>
      <c r="AV439" s="304"/>
    </row>
    <row r="440" spans="1:48" ht="19.5" customHeight="1">
      <c r="A440" s="354"/>
      <c r="B440" s="354"/>
      <c r="C440" s="354"/>
      <c r="D440" s="188" t="s">
        <v>43</v>
      </c>
      <c r="E440" s="186">
        <f t="shared" si="1251"/>
        <v>302057.82491000002</v>
      </c>
      <c r="F440" s="186">
        <f t="shared" si="1252"/>
        <v>231316.57460000002</v>
      </c>
      <c r="G440" s="186">
        <f t="shared" si="1135"/>
        <v>76.580229189203166</v>
      </c>
      <c r="H440" s="184">
        <f t="shared" ref="H440:L441" si="1257">H435+H350+H285+H165</f>
        <v>37861</v>
      </c>
      <c r="I440" s="184">
        <f t="shared" si="1257"/>
        <v>37861</v>
      </c>
      <c r="J440" s="184">
        <f t="shared" si="1257"/>
        <v>100</v>
      </c>
      <c r="K440" s="184">
        <f t="shared" si="1257"/>
        <v>43928.480000000003</v>
      </c>
      <c r="L440" s="184">
        <f t="shared" si="1257"/>
        <v>43928.480000000003</v>
      </c>
      <c r="M440" s="186">
        <f>L440*100/K440</f>
        <v>99.999999999999986</v>
      </c>
      <c r="N440" s="184">
        <f t="shared" ref="N440:AU440" si="1258">N435+N350+N285+N165</f>
        <v>61032.853799999997</v>
      </c>
      <c r="O440" s="184">
        <f t="shared" si="1258"/>
        <v>61032.853799999997</v>
      </c>
      <c r="P440" s="184">
        <f t="shared" si="1258"/>
        <v>300</v>
      </c>
      <c r="Q440" s="184">
        <f t="shared" si="1258"/>
        <v>8355.9972699999998</v>
      </c>
      <c r="R440" s="184">
        <f t="shared" si="1258"/>
        <v>8355.9972699999998</v>
      </c>
      <c r="S440" s="184">
        <f t="shared" si="1258"/>
        <v>0</v>
      </c>
      <c r="T440" s="184">
        <f t="shared" si="1258"/>
        <v>31557.928749999999</v>
      </c>
      <c r="U440" s="184">
        <f t="shared" si="1258"/>
        <v>31557.928749999999</v>
      </c>
      <c r="V440" s="184">
        <f t="shared" si="1258"/>
        <v>0</v>
      </c>
      <c r="W440" s="184">
        <f t="shared" si="1258"/>
        <v>1739.4969099999998</v>
      </c>
      <c r="X440" s="184">
        <f t="shared" si="1258"/>
        <v>1739.4969099999998</v>
      </c>
      <c r="Y440" s="184">
        <f t="shared" si="1258"/>
        <v>0</v>
      </c>
      <c r="Z440" s="184">
        <f t="shared" si="1258"/>
        <v>24829.335060000001</v>
      </c>
      <c r="AA440" s="184">
        <f t="shared" si="1258"/>
        <v>24829.335060000001</v>
      </c>
      <c r="AB440" s="184">
        <f t="shared" si="1258"/>
        <v>0</v>
      </c>
      <c r="AC440" s="184">
        <f t="shared" si="1258"/>
        <v>12870.522219999999</v>
      </c>
      <c r="AD440" s="184">
        <f t="shared" si="1258"/>
        <v>12870.522219999999</v>
      </c>
      <c r="AE440" s="184">
        <f t="shared" si="1258"/>
        <v>0</v>
      </c>
      <c r="AF440" s="184">
        <f t="shared" si="1258"/>
        <v>9140.9605899999988</v>
      </c>
      <c r="AG440" s="184">
        <f t="shared" si="1258"/>
        <v>9140.9605899999988</v>
      </c>
      <c r="AH440" s="184">
        <f t="shared" si="1258"/>
        <v>0</v>
      </c>
      <c r="AI440" s="184">
        <f t="shared" si="1258"/>
        <v>24778.81395</v>
      </c>
      <c r="AJ440" s="184">
        <f t="shared" si="1258"/>
        <v>0</v>
      </c>
      <c r="AK440" s="184">
        <f t="shared" si="1258"/>
        <v>0</v>
      </c>
      <c r="AL440" s="184">
        <f t="shared" si="1258"/>
        <v>0</v>
      </c>
      <c r="AM440" s="184">
        <f t="shared" si="1258"/>
        <v>0</v>
      </c>
      <c r="AN440" s="184">
        <f t="shared" si="1258"/>
        <v>15833.32885</v>
      </c>
      <c r="AO440" s="184">
        <f t="shared" si="1258"/>
        <v>0</v>
      </c>
      <c r="AP440" s="184">
        <f t="shared" si="1258"/>
        <v>0</v>
      </c>
      <c r="AQ440" s="184">
        <f t="shared" si="1258"/>
        <v>0</v>
      </c>
      <c r="AR440" s="184">
        <f t="shared" si="1258"/>
        <v>0</v>
      </c>
      <c r="AS440" s="184">
        <f t="shared" si="1258"/>
        <v>30129.107509999998</v>
      </c>
      <c r="AT440" s="184">
        <f t="shared" si="1258"/>
        <v>0</v>
      </c>
      <c r="AU440" s="184">
        <f t="shared" si="1258"/>
        <v>0</v>
      </c>
      <c r="AV440" s="304"/>
    </row>
    <row r="441" spans="1:48" ht="34.950000000000003" customHeight="1">
      <c r="A441" s="354"/>
      <c r="B441" s="354"/>
      <c r="C441" s="354"/>
      <c r="D441" s="189" t="s">
        <v>273</v>
      </c>
      <c r="E441" s="186">
        <f t="shared" si="1251"/>
        <v>65694.015400000004</v>
      </c>
      <c r="F441" s="186">
        <f t="shared" si="1252"/>
        <v>64866.437279999998</v>
      </c>
      <c r="G441" s="186">
        <f t="shared" si="1135"/>
        <v>98.740253408227503</v>
      </c>
      <c r="H441" s="184">
        <f t="shared" si="1257"/>
        <v>0</v>
      </c>
      <c r="I441" s="184">
        <f t="shared" si="1257"/>
        <v>0</v>
      </c>
      <c r="J441" s="184">
        <f t="shared" si="1257"/>
        <v>0</v>
      </c>
      <c r="K441" s="184">
        <f t="shared" si="1257"/>
        <v>0</v>
      </c>
      <c r="L441" s="184">
        <f t="shared" si="1257"/>
        <v>0</v>
      </c>
      <c r="M441" s="184">
        <f>M436+M351+M286+M166</f>
        <v>0</v>
      </c>
      <c r="N441" s="184">
        <f t="shared" ref="N441:AU441" si="1259">N436+N351+N286+N166</f>
        <v>58413.1008</v>
      </c>
      <c r="O441" s="184">
        <f t="shared" si="1259"/>
        <v>58413.1008</v>
      </c>
      <c r="P441" s="184">
        <f t="shared" si="1259"/>
        <v>100</v>
      </c>
      <c r="Q441" s="184">
        <f t="shared" si="1259"/>
        <v>1053.3364799999999</v>
      </c>
      <c r="R441" s="184">
        <f t="shared" si="1259"/>
        <v>1053.3364799999999</v>
      </c>
      <c r="S441" s="184">
        <f t="shared" si="1259"/>
        <v>0</v>
      </c>
      <c r="T441" s="184">
        <f t="shared" si="1259"/>
        <v>2405.2564000000002</v>
      </c>
      <c r="U441" s="184">
        <f t="shared" si="1259"/>
        <v>2405.2564000000002</v>
      </c>
      <c r="V441" s="184">
        <f t="shared" si="1259"/>
        <v>0</v>
      </c>
      <c r="W441" s="184">
        <f t="shared" si="1259"/>
        <v>0</v>
      </c>
      <c r="X441" s="184">
        <f t="shared" si="1259"/>
        <v>0</v>
      </c>
      <c r="Y441" s="184">
        <f t="shared" si="1259"/>
        <v>0</v>
      </c>
      <c r="Z441" s="184">
        <f t="shared" si="1259"/>
        <v>2994.7435999999998</v>
      </c>
      <c r="AA441" s="184">
        <f t="shared" si="1259"/>
        <v>2994.7435999999998</v>
      </c>
      <c r="AB441" s="184">
        <f t="shared" si="1259"/>
        <v>0</v>
      </c>
      <c r="AC441" s="184">
        <f t="shared" si="1259"/>
        <v>0</v>
      </c>
      <c r="AD441" s="184">
        <f t="shared" si="1259"/>
        <v>0</v>
      </c>
      <c r="AE441" s="184">
        <f t="shared" si="1259"/>
        <v>0</v>
      </c>
      <c r="AF441" s="184">
        <f t="shared" si="1259"/>
        <v>0</v>
      </c>
      <c r="AG441" s="184">
        <f t="shared" si="1259"/>
        <v>0</v>
      </c>
      <c r="AH441" s="184">
        <f t="shared" si="1259"/>
        <v>0</v>
      </c>
      <c r="AI441" s="184">
        <f t="shared" si="1259"/>
        <v>0</v>
      </c>
      <c r="AJ441" s="184">
        <f t="shared" si="1259"/>
        <v>0</v>
      </c>
      <c r="AK441" s="184">
        <f t="shared" si="1259"/>
        <v>0</v>
      </c>
      <c r="AL441" s="184">
        <f t="shared" si="1259"/>
        <v>0</v>
      </c>
      <c r="AM441" s="184">
        <f t="shared" si="1259"/>
        <v>0</v>
      </c>
      <c r="AN441" s="184">
        <f t="shared" si="1259"/>
        <v>0</v>
      </c>
      <c r="AO441" s="184">
        <f t="shared" si="1259"/>
        <v>0</v>
      </c>
      <c r="AP441" s="184">
        <f t="shared" si="1259"/>
        <v>0</v>
      </c>
      <c r="AQ441" s="184">
        <f t="shared" si="1259"/>
        <v>0</v>
      </c>
      <c r="AR441" s="184">
        <f t="shared" si="1259"/>
        <v>0</v>
      </c>
      <c r="AS441" s="184">
        <f t="shared" si="1259"/>
        <v>827.5781199999999</v>
      </c>
      <c r="AT441" s="184">
        <f t="shared" si="1259"/>
        <v>0</v>
      </c>
      <c r="AU441" s="184">
        <f t="shared" si="1259"/>
        <v>0</v>
      </c>
      <c r="AV441" s="304"/>
    </row>
    <row r="442" spans="1:48" ht="34.950000000000003" customHeight="1">
      <c r="A442" s="354" t="s">
        <v>284</v>
      </c>
      <c r="B442" s="354"/>
      <c r="C442" s="354"/>
      <c r="D442" s="192" t="s">
        <v>41</v>
      </c>
      <c r="E442" s="186">
        <f t="shared" si="1251"/>
        <v>0</v>
      </c>
      <c r="F442" s="186">
        <f t="shared" si="1252"/>
        <v>0</v>
      </c>
      <c r="G442" s="186" t="e">
        <f t="shared" si="1135"/>
        <v>#DIV/0!</v>
      </c>
      <c r="H442" s="186"/>
      <c r="I442" s="186"/>
      <c r="J442" s="187"/>
      <c r="K442" s="186"/>
      <c r="L442" s="186"/>
      <c r="M442" s="187"/>
      <c r="N442" s="186"/>
      <c r="O442" s="186"/>
      <c r="P442" s="187"/>
      <c r="Q442" s="186"/>
      <c r="R442" s="186"/>
      <c r="S442" s="187"/>
      <c r="T442" s="186"/>
      <c r="U442" s="186"/>
      <c r="V442" s="187"/>
      <c r="W442" s="186"/>
      <c r="X442" s="186"/>
      <c r="Y442" s="187"/>
      <c r="Z442" s="186"/>
      <c r="AA442" s="186"/>
      <c r="AB442" s="187"/>
      <c r="AC442" s="186"/>
      <c r="AD442" s="186"/>
      <c r="AE442" s="187"/>
      <c r="AF442" s="186"/>
      <c r="AG442" s="186"/>
      <c r="AH442" s="187"/>
      <c r="AI442" s="186"/>
      <c r="AJ442" s="186"/>
      <c r="AK442" s="187"/>
      <c r="AL442" s="187"/>
      <c r="AM442" s="187"/>
      <c r="AN442" s="186"/>
      <c r="AO442" s="186"/>
      <c r="AP442" s="187"/>
      <c r="AQ442" s="187"/>
      <c r="AR442" s="187"/>
      <c r="AS442" s="186"/>
      <c r="AT442" s="186"/>
      <c r="AU442" s="187"/>
      <c r="AV442" s="304"/>
    </row>
    <row r="443" spans="1:48" ht="34.950000000000003" customHeight="1">
      <c r="A443" s="354"/>
      <c r="B443" s="354"/>
      <c r="C443" s="354"/>
      <c r="D443" s="188" t="s">
        <v>37</v>
      </c>
      <c r="E443" s="186">
        <f t="shared" si="1251"/>
        <v>0</v>
      </c>
      <c r="F443" s="186">
        <f t="shared" si="1252"/>
        <v>0</v>
      </c>
      <c r="G443" s="186" t="e">
        <f t="shared" si="1135"/>
        <v>#DIV/0!</v>
      </c>
      <c r="H443" s="184"/>
      <c r="I443" s="184"/>
      <c r="J443" s="190"/>
      <c r="K443" s="184"/>
      <c r="L443" s="184"/>
      <c r="M443" s="190"/>
      <c r="N443" s="184"/>
      <c r="O443" s="184"/>
      <c r="P443" s="190"/>
      <c r="Q443" s="184"/>
      <c r="R443" s="184"/>
      <c r="S443" s="190"/>
      <c r="T443" s="184"/>
      <c r="U443" s="184"/>
      <c r="V443" s="190"/>
      <c r="W443" s="184"/>
      <c r="X443" s="184"/>
      <c r="Y443" s="190"/>
      <c r="Z443" s="184"/>
      <c r="AA443" s="184"/>
      <c r="AB443" s="190"/>
      <c r="AC443" s="184"/>
      <c r="AD443" s="184"/>
      <c r="AE443" s="190"/>
      <c r="AF443" s="184"/>
      <c r="AG443" s="184"/>
      <c r="AH443" s="190"/>
      <c r="AI443" s="184"/>
      <c r="AJ443" s="184"/>
      <c r="AK443" s="190"/>
      <c r="AL443" s="190"/>
      <c r="AM443" s="190"/>
      <c r="AN443" s="184"/>
      <c r="AO443" s="184"/>
      <c r="AP443" s="190"/>
      <c r="AQ443" s="190"/>
      <c r="AR443" s="190"/>
      <c r="AS443" s="184"/>
      <c r="AT443" s="184"/>
      <c r="AU443" s="190"/>
      <c r="AV443" s="304"/>
    </row>
    <row r="444" spans="1:48" ht="34.950000000000003" customHeight="1">
      <c r="A444" s="354"/>
      <c r="B444" s="354"/>
      <c r="C444" s="354"/>
      <c r="D444" s="188" t="s">
        <v>2</v>
      </c>
      <c r="E444" s="186">
        <f t="shared" si="1251"/>
        <v>0</v>
      </c>
      <c r="F444" s="186">
        <f t="shared" si="1252"/>
        <v>0</v>
      </c>
      <c r="G444" s="186" t="e">
        <f t="shared" si="1135"/>
        <v>#DIV/0!</v>
      </c>
      <c r="H444" s="184"/>
      <c r="I444" s="184"/>
      <c r="J444" s="190"/>
      <c r="K444" s="184"/>
      <c r="L444" s="184"/>
      <c r="M444" s="190"/>
      <c r="N444" s="184"/>
      <c r="O444" s="184"/>
      <c r="P444" s="190"/>
      <c r="Q444" s="184"/>
      <c r="R444" s="184"/>
      <c r="S444" s="190"/>
      <c r="T444" s="184"/>
      <c r="U444" s="184"/>
      <c r="V444" s="190"/>
      <c r="W444" s="184"/>
      <c r="X444" s="184"/>
      <c r="Y444" s="190"/>
      <c r="Z444" s="184"/>
      <c r="AA444" s="184"/>
      <c r="AB444" s="190"/>
      <c r="AC444" s="184"/>
      <c r="AD444" s="184"/>
      <c r="AE444" s="190"/>
      <c r="AF444" s="184"/>
      <c r="AG444" s="184"/>
      <c r="AH444" s="190"/>
      <c r="AI444" s="184"/>
      <c r="AJ444" s="184"/>
      <c r="AK444" s="190"/>
      <c r="AL444" s="190"/>
      <c r="AM444" s="190"/>
      <c r="AN444" s="184"/>
      <c r="AO444" s="184"/>
      <c r="AP444" s="190"/>
      <c r="AQ444" s="190"/>
      <c r="AR444" s="190"/>
      <c r="AS444" s="184"/>
      <c r="AT444" s="184"/>
      <c r="AU444" s="190"/>
      <c r="AV444" s="304"/>
    </row>
    <row r="445" spans="1:48" ht="34.950000000000003" customHeight="1">
      <c r="A445" s="354"/>
      <c r="B445" s="354"/>
      <c r="C445" s="354"/>
      <c r="D445" s="188" t="s">
        <v>43</v>
      </c>
      <c r="E445" s="186">
        <f t="shared" si="1251"/>
        <v>0</v>
      </c>
      <c r="F445" s="186">
        <f t="shared" si="1252"/>
        <v>0</v>
      </c>
      <c r="G445" s="186" t="e">
        <f t="shared" si="1135"/>
        <v>#DIV/0!</v>
      </c>
      <c r="H445" s="184"/>
      <c r="I445" s="184"/>
      <c r="J445" s="190"/>
      <c r="K445" s="184"/>
      <c r="L445" s="184"/>
      <c r="M445" s="190"/>
      <c r="N445" s="184"/>
      <c r="O445" s="184"/>
      <c r="P445" s="190"/>
      <c r="Q445" s="184"/>
      <c r="R445" s="184"/>
      <c r="S445" s="190"/>
      <c r="T445" s="184"/>
      <c r="U445" s="184"/>
      <c r="V445" s="190"/>
      <c r="W445" s="184"/>
      <c r="X445" s="184"/>
      <c r="Y445" s="190"/>
      <c r="Z445" s="184"/>
      <c r="AA445" s="184"/>
      <c r="AB445" s="190"/>
      <c r="AC445" s="184"/>
      <c r="AD445" s="184"/>
      <c r="AE445" s="190"/>
      <c r="AF445" s="184"/>
      <c r="AG445" s="184"/>
      <c r="AH445" s="190"/>
      <c r="AI445" s="184"/>
      <c r="AJ445" s="184"/>
      <c r="AK445" s="190"/>
      <c r="AL445" s="190"/>
      <c r="AM445" s="190"/>
      <c r="AN445" s="184"/>
      <c r="AO445" s="184"/>
      <c r="AP445" s="190"/>
      <c r="AQ445" s="190"/>
      <c r="AR445" s="190"/>
      <c r="AS445" s="184"/>
      <c r="AT445" s="184"/>
      <c r="AU445" s="190"/>
      <c r="AV445" s="304"/>
    </row>
    <row r="446" spans="1:48" ht="34.950000000000003" customHeight="1">
      <c r="A446" s="354"/>
      <c r="B446" s="354"/>
      <c r="C446" s="354"/>
      <c r="D446" s="189" t="s">
        <v>273</v>
      </c>
      <c r="E446" s="186">
        <f t="shared" si="1251"/>
        <v>0</v>
      </c>
      <c r="F446" s="186">
        <f t="shared" si="1252"/>
        <v>0</v>
      </c>
      <c r="G446" s="186" t="e">
        <f t="shared" si="1135"/>
        <v>#DIV/0!</v>
      </c>
      <c r="H446" s="184"/>
      <c r="I446" s="184"/>
      <c r="J446" s="190"/>
      <c r="K446" s="184"/>
      <c r="L446" s="184"/>
      <c r="M446" s="190"/>
      <c r="N446" s="184"/>
      <c r="O446" s="184"/>
      <c r="P446" s="190"/>
      <c r="Q446" s="184"/>
      <c r="R446" s="184"/>
      <c r="S446" s="190"/>
      <c r="T446" s="184"/>
      <c r="U446" s="184"/>
      <c r="V446" s="190"/>
      <c r="W446" s="184"/>
      <c r="X446" s="184"/>
      <c r="Y446" s="190"/>
      <c r="Z446" s="184"/>
      <c r="AA446" s="184"/>
      <c r="AB446" s="190"/>
      <c r="AC446" s="184"/>
      <c r="AD446" s="184"/>
      <c r="AE446" s="190"/>
      <c r="AF446" s="184"/>
      <c r="AG446" s="184"/>
      <c r="AH446" s="190"/>
      <c r="AI446" s="184"/>
      <c r="AJ446" s="184"/>
      <c r="AK446" s="190"/>
      <c r="AL446" s="190"/>
      <c r="AM446" s="190"/>
      <c r="AN446" s="184"/>
      <c r="AO446" s="184"/>
      <c r="AP446" s="190"/>
      <c r="AQ446" s="190"/>
      <c r="AR446" s="190"/>
      <c r="AS446" s="184"/>
      <c r="AT446" s="184"/>
      <c r="AU446" s="190"/>
      <c r="AV446" s="304"/>
    </row>
    <row r="447" spans="1:48">
      <c r="A447" s="353" t="s">
        <v>269</v>
      </c>
      <c r="B447" s="353"/>
      <c r="C447" s="353"/>
      <c r="D447" s="353"/>
      <c r="E447" s="353"/>
      <c r="F447" s="353"/>
      <c r="G447" s="353"/>
      <c r="H447" s="353"/>
      <c r="I447" s="353"/>
      <c r="J447" s="353"/>
      <c r="K447" s="353"/>
      <c r="L447" s="353"/>
      <c r="M447" s="353"/>
      <c r="N447" s="353"/>
      <c r="O447" s="353"/>
      <c r="P447" s="353"/>
      <c r="Q447" s="353"/>
      <c r="R447" s="353"/>
      <c r="S447" s="353"/>
      <c r="T447" s="353"/>
      <c r="U447" s="353"/>
      <c r="V447" s="353"/>
      <c r="W447" s="353"/>
      <c r="X447" s="353"/>
      <c r="Y447" s="353"/>
      <c r="Z447" s="353"/>
      <c r="AA447" s="353"/>
      <c r="AB447" s="353"/>
      <c r="AC447" s="353"/>
      <c r="AD447" s="353"/>
      <c r="AE447" s="353"/>
      <c r="AF447" s="353"/>
      <c r="AG447" s="353"/>
      <c r="AH447" s="353"/>
      <c r="AI447" s="353"/>
      <c r="AJ447" s="353"/>
      <c r="AK447" s="353"/>
      <c r="AL447" s="353"/>
      <c r="AM447" s="353"/>
      <c r="AN447" s="353"/>
      <c r="AO447" s="353"/>
      <c r="AP447" s="353"/>
      <c r="AQ447" s="353"/>
      <c r="AR447" s="353"/>
      <c r="AS447" s="353"/>
      <c r="AT447" s="353"/>
      <c r="AU447" s="353"/>
      <c r="AV447" s="353"/>
    </row>
    <row r="448" spans="1:48" ht="22.5" customHeight="1">
      <c r="A448" s="298" t="s">
        <v>6</v>
      </c>
      <c r="B448" s="299" t="s">
        <v>367</v>
      </c>
      <c r="C448" s="299" t="s">
        <v>438</v>
      </c>
      <c r="D448" s="192" t="s">
        <v>41</v>
      </c>
      <c r="E448" s="186">
        <f t="shared" ref="E448:E482" si="1260">H448+K448+N448+Q448+T448+W448+Z448+AC448+AF448+AI448+AN448+AS448</f>
        <v>60623.300300000003</v>
      </c>
      <c r="F448" s="186">
        <f t="shared" ref="F448:F482" si="1261">I448+L448+O448+R448+U448+X448+AA448+AD448+AG448+AJ448+AO448+AT448</f>
        <v>38877.94184</v>
      </c>
      <c r="G448" s="186">
        <f t="shared" ref="G448:G482" si="1262">F448/E448*100</f>
        <v>64.130361837130138</v>
      </c>
      <c r="H448" s="186">
        <f>SUM(H449:H451)</f>
        <v>0</v>
      </c>
      <c r="I448" s="186">
        <f t="shared" ref="I448:AU448" si="1263">SUM(I449:I451)</f>
        <v>0</v>
      </c>
      <c r="J448" s="186">
        <f t="shared" si="1263"/>
        <v>0</v>
      </c>
      <c r="K448" s="186">
        <f t="shared" si="1263"/>
        <v>6761.47804</v>
      </c>
      <c r="L448" s="186">
        <f t="shared" si="1263"/>
        <v>6761.47804</v>
      </c>
      <c r="M448" s="186">
        <f>L448*100/K448</f>
        <v>100</v>
      </c>
      <c r="N448" s="186">
        <f t="shared" si="1263"/>
        <v>10601.732190000001</v>
      </c>
      <c r="O448" s="186">
        <f t="shared" si="1263"/>
        <v>10601.732190000001</v>
      </c>
      <c r="P448" s="186">
        <f t="shared" si="1263"/>
        <v>0</v>
      </c>
      <c r="Q448" s="186">
        <f t="shared" si="1263"/>
        <v>5312.0261099999998</v>
      </c>
      <c r="R448" s="186">
        <f t="shared" si="1263"/>
        <v>5312.0261099999998</v>
      </c>
      <c r="S448" s="186">
        <f t="shared" si="1263"/>
        <v>0</v>
      </c>
      <c r="T448" s="186">
        <f t="shared" si="1263"/>
        <v>5130.5555999999997</v>
      </c>
      <c r="U448" s="186">
        <f t="shared" si="1263"/>
        <v>5130.5555999999997</v>
      </c>
      <c r="V448" s="186">
        <f t="shared" si="1263"/>
        <v>0</v>
      </c>
      <c r="W448" s="186">
        <f t="shared" si="1263"/>
        <v>4099.8081899999997</v>
      </c>
      <c r="X448" s="186">
        <f t="shared" si="1263"/>
        <v>4099.8081899999997</v>
      </c>
      <c r="Y448" s="186">
        <f t="shared" si="1263"/>
        <v>0</v>
      </c>
      <c r="Z448" s="186">
        <f t="shared" si="1263"/>
        <v>2673.9875300000003</v>
      </c>
      <c r="AA448" s="186">
        <f t="shared" si="1263"/>
        <v>2673.9875300000003</v>
      </c>
      <c r="AB448" s="186">
        <f t="shared" si="1263"/>
        <v>0</v>
      </c>
      <c r="AC448" s="186">
        <f t="shared" si="1263"/>
        <v>1541.31981</v>
      </c>
      <c r="AD448" s="186">
        <f t="shared" si="1263"/>
        <v>1541.31981</v>
      </c>
      <c r="AE448" s="186">
        <f t="shared" si="1263"/>
        <v>0</v>
      </c>
      <c r="AF448" s="186">
        <f t="shared" si="1263"/>
        <v>2757.0343699999999</v>
      </c>
      <c r="AG448" s="186">
        <f t="shared" si="1263"/>
        <v>2757.0343699999999</v>
      </c>
      <c r="AH448" s="186">
        <f t="shared" si="1263"/>
        <v>0</v>
      </c>
      <c r="AI448" s="186">
        <f t="shared" si="1263"/>
        <v>5153</v>
      </c>
      <c r="AJ448" s="186">
        <f t="shared" si="1263"/>
        <v>0</v>
      </c>
      <c r="AK448" s="186">
        <f t="shared" si="1263"/>
        <v>0</v>
      </c>
      <c r="AL448" s="186">
        <f t="shared" si="1263"/>
        <v>0</v>
      </c>
      <c r="AM448" s="186">
        <f t="shared" si="1263"/>
        <v>0</v>
      </c>
      <c r="AN448" s="186">
        <f t="shared" si="1263"/>
        <v>4650</v>
      </c>
      <c r="AO448" s="186">
        <f t="shared" si="1263"/>
        <v>0</v>
      </c>
      <c r="AP448" s="186">
        <f t="shared" si="1263"/>
        <v>0</v>
      </c>
      <c r="AQ448" s="186">
        <f t="shared" si="1263"/>
        <v>0</v>
      </c>
      <c r="AR448" s="186">
        <f t="shared" si="1263"/>
        <v>0</v>
      </c>
      <c r="AS448" s="186">
        <f t="shared" si="1263"/>
        <v>11942.358460000001</v>
      </c>
      <c r="AT448" s="186">
        <f t="shared" si="1263"/>
        <v>0</v>
      </c>
      <c r="AU448" s="186">
        <f t="shared" si="1263"/>
        <v>0</v>
      </c>
      <c r="AV448" s="300"/>
    </row>
    <row r="449" spans="1:48" ht="36.75" customHeight="1">
      <c r="A449" s="298"/>
      <c r="B449" s="299"/>
      <c r="C449" s="299"/>
      <c r="D449" s="188" t="s">
        <v>37</v>
      </c>
      <c r="E449" s="186">
        <f t="shared" si="1260"/>
        <v>0</v>
      </c>
      <c r="F449" s="186">
        <f t="shared" si="1261"/>
        <v>0</v>
      </c>
      <c r="G449" s="186" t="e">
        <f t="shared" si="1262"/>
        <v>#DIV/0!</v>
      </c>
      <c r="H449" s="184">
        <f>H454+H459+H464</f>
        <v>0</v>
      </c>
      <c r="I449" s="184">
        <f t="shared" ref="I449:AU449" si="1264">I454+I459+I464</f>
        <v>0</v>
      </c>
      <c r="J449" s="184">
        <f t="shared" si="1264"/>
        <v>0</v>
      </c>
      <c r="K449" s="184">
        <f t="shared" si="1264"/>
        <v>0</v>
      </c>
      <c r="L449" s="184">
        <f t="shared" si="1264"/>
        <v>0</v>
      </c>
      <c r="M449" s="184">
        <f t="shared" si="1264"/>
        <v>0</v>
      </c>
      <c r="N449" s="184">
        <f t="shared" si="1264"/>
        <v>0</v>
      </c>
      <c r="O449" s="184">
        <f t="shared" si="1264"/>
        <v>0</v>
      </c>
      <c r="P449" s="184">
        <f t="shared" si="1264"/>
        <v>0</v>
      </c>
      <c r="Q449" s="184">
        <f t="shared" si="1264"/>
        <v>0</v>
      </c>
      <c r="R449" s="184">
        <f t="shared" si="1264"/>
        <v>0</v>
      </c>
      <c r="S449" s="184">
        <f t="shared" si="1264"/>
        <v>0</v>
      </c>
      <c r="T449" s="184">
        <f t="shared" si="1264"/>
        <v>0</v>
      </c>
      <c r="U449" s="184">
        <f t="shared" si="1264"/>
        <v>0</v>
      </c>
      <c r="V449" s="184">
        <f t="shared" si="1264"/>
        <v>0</v>
      </c>
      <c r="W449" s="184">
        <f t="shared" si="1264"/>
        <v>0</v>
      </c>
      <c r="X449" s="184">
        <f t="shared" si="1264"/>
        <v>0</v>
      </c>
      <c r="Y449" s="184">
        <f t="shared" si="1264"/>
        <v>0</v>
      </c>
      <c r="Z449" s="184">
        <f t="shared" si="1264"/>
        <v>0</v>
      </c>
      <c r="AA449" s="184">
        <f t="shared" si="1264"/>
        <v>0</v>
      </c>
      <c r="AB449" s="184">
        <f t="shared" si="1264"/>
        <v>0</v>
      </c>
      <c r="AC449" s="184">
        <f t="shared" si="1264"/>
        <v>0</v>
      </c>
      <c r="AD449" s="184">
        <f t="shared" si="1264"/>
        <v>0</v>
      </c>
      <c r="AE449" s="184">
        <f t="shared" si="1264"/>
        <v>0</v>
      </c>
      <c r="AF449" s="184">
        <f t="shared" si="1264"/>
        <v>0</v>
      </c>
      <c r="AG449" s="184">
        <f t="shared" si="1264"/>
        <v>0</v>
      </c>
      <c r="AH449" s="184">
        <f t="shared" si="1264"/>
        <v>0</v>
      </c>
      <c r="AI449" s="184">
        <f t="shared" si="1264"/>
        <v>0</v>
      </c>
      <c r="AJ449" s="184">
        <f t="shared" si="1264"/>
        <v>0</v>
      </c>
      <c r="AK449" s="184">
        <f t="shared" si="1264"/>
        <v>0</v>
      </c>
      <c r="AL449" s="184">
        <f t="shared" si="1264"/>
        <v>0</v>
      </c>
      <c r="AM449" s="184">
        <f t="shared" si="1264"/>
        <v>0</v>
      </c>
      <c r="AN449" s="184">
        <f t="shared" si="1264"/>
        <v>0</v>
      </c>
      <c r="AO449" s="184">
        <f t="shared" si="1264"/>
        <v>0</v>
      </c>
      <c r="AP449" s="184">
        <f t="shared" si="1264"/>
        <v>0</v>
      </c>
      <c r="AQ449" s="184">
        <f t="shared" si="1264"/>
        <v>0</v>
      </c>
      <c r="AR449" s="184">
        <f>AR454+AR459+AR464</f>
        <v>0</v>
      </c>
      <c r="AS449" s="184">
        <f t="shared" si="1264"/>
        <v>0</v>
      </c>
      <c r="AT449" s="184">
        <f t="shared" si="1264"/>
        <v>0</v>
      </c>
      <c r="AU449" s="184">
        <f t="shared" si="1264"/>
        <v>0</v>
      </c>
      <c r="AV449" s="300"/>
    </row>
    <row r="450" spans="1:48" ht="35.4" customHeight="1">
      <c r="A450" s="298"/>
      <c r="B450" s="299"/>
      <c r="C450" s="299"/>
      <c r="D450" s="188" t="s">
        <v>2</v>
      </c>
      <c r="E450" s="186">
        <f t="shared" si="1260"/>
        <v>50336.500300000007</v>
      </c>
      <c r="F450" s="186">
        <f t="shared" si="1261"/>
        <v>33394.414430000004</v>
      </c>
      <c r="G450" s="186">
        <f t="shared" si="1262"/>
        <v>66.342344483571495</v>
      </c>
      <c r="H450" s="184">
        <f t="shared" ref="H450:AU450" si="1265">H455+H460+H465</f>
        <v>0</v>
      </c>
      <c r="I450" s="184">
        <f t="shared" si="1265"/>
        <v>0</v>
      </c>
      <c r="J450" s="184">
        <f t="shared" si="1265"/>
        <v>0</v>
      </c>
      <c r="K450" s="184">
        <f t="shared" si="1265"/>
        <v>6761.47804</v>
      </c>
      <c r="L450" s="184">
        <f t="shared" si="1265"/>
        <v>6761.47804</v>
      </c>
      <c r="M450" s="186">
        <f>L450*100/K450</f>
        <v>100</v>
      </c>
      <c r="N450" s="184">
        <f t="shared" si="1265"/>
        <v>8187.67425</v>
      </c>
      <c r="O450" s="184">
        <f t="shared" si="1265"/>
        <v>8187.67425</v>
      </c>
      <c r="P450" s="184">
        <f t="shared" si="1265"/>
        <v>0</v>
      </c>
      <c r="Q450" s="184">
        <f t="shared" si="1265"/>
        <v>4455.8775900000001</v>
      </c>
      <c r="R450" s="184">
        <f t="shared" si="1265"/>
        <v>4455.8775900000001</v>
      </c>
      <c r="S450" s="184">
        <f t="shared" si="1265"/>
        <v>0</v>
      </c>
      <c r="T450" s="184">
        <f t="shared" si="1265"/>
        <v>4211.5719300000001</v>
      </c>
      <c r="U450" s="184">
        <f t="shared" si="1265"/>
        <v>4211.5719300000001</v>
      </c>
      <c r="V450" s="184">
        <f t="shared" si="1265"/>
        <v>0</v>
      </c>
      <c r="W450" s="184">
        <f t="shared" si="1265"/>
        <v>3451.3176100000001</v>
      </c>
      <c r="X450" s="184">
        <f t="shared" si="1265"/>
        <v>3451.3176100000001</v>
      </c>
      <c r="Y450" s="184">
        <f t="shared" si="1265"/>
        <v>0</v>
      </c>
      <c r="Z450" s="184">
        <f t="shared" si="1265"/>
        <v>2413.3949600000001</v>
      </c>
      <c r="AA450" s="184">
        <f t="shared" si="1265"/>
        <v>2413.3949600000001</v>
      </c>
      <c r="AB450" s="184">
        <f t="shared" si="1265"/>
        <v>0</v>
      </c>
      <c r="AC450" s="184">
        <f t="shared" si="1265"/>
        <v>1541.31981</v>
      </c>
      <c r="AD450" s="184">
        <f t="shared" si="1265"/>
        <v>1541.31981</v>
      </c>
      <c r="AE450" s="184">
        <f t="shared" si="1265"/>
        <v>0</v>
      </c>
      <c r="AF450" s="184">
        <f t="shared" si="1265"/>
        <v>2371.78024</v>
      </c>
      <c r="AG450" s="184">
        <f t="shared" si="1265"/>
        <v>2371.78024</v>
      </c>
      <c r="AH450" s="184">
        <f t="shared" si="1265"/>
        <v>0</v>
      </c>
      <c r="AI450" s="184">
        <f t="shared" si="1265"/>
        <v>4150</v>
      </c>
      <c r="AJ450" s="184">
        <f t="shared" si="1265"/>
        <v>0</v>
      </c>
      <c r="AK450" s="184">
        <f t="shared" si="1265"/>
        <v>0</v>
      </c>
      <c r="AL450" s="184">
        <f t="shared" si="1265"/>
        <v>0</v>
      </c>
      <c r="AM450" s="184">
        <f t="shared" si="1265"/>
        <v>0</v>
      </c>
      <c r="AN450" s="184">
        <f t="shared" si="1265"/>
        <v>4150</v>
      </c>
      <c r="AO450" s="184">
        <f t="shared" si="1265"/>
        <v>0</v>
      </c>
      <c r="AP450" s="184">
        <f t="shared" si="1265"/>
        <v>0</v>
      </c>
      <c r="AQ450" s="184">
        <f t="shared" si="1265"/>
        <v>0</v>
      </c>
      <c r="AR450" s="184">
        <f t="shared" si="1265"/>
        <v>0</v>
      </c>
      <c r="AS450" s="184">
        <f t="shared" si="1265"/>
        <v>8642.0858700000008</v>
      </c>
      <c r="AT450" s="184">
        <f t="shared" si="1265"/>
        <v>0</v>
      </c>
      <c r="AU450" s="184">
        <f t="shared" si="1265"/>
        <v>0</v>
      </c>
      <c r="AV450" s="300"/>
    </row>
    <row r="451" spans="1:48" ht="22.5" customHeight="1">
      <c r="A451" s="298"/>
      <c r="B451" s="299"/>
      <c r="C451" s="299"/>
      <c r="D451" s="188" t="s">
        <v>43</v>
      </c>
      <c r="E451" s="186">
        <f t="shared" si="1260"/>
        <v>10286.799999999999</v>
      </c>
      <c r="F451" s="186">
        <f t="shared" si="1261"/>
        <v>5483.5274099999997</v>
      </c>
      <c r="G451" s="186">
        <f t="shared" si="1262"/>
        <v>53.306445250223589</v>
      </c>
      <c r="H451" s="184">
        <f t="shared" ref="H451:AU451" si="1266">H456+H461+H466</f>
        <v>0</v>
      </c>
      <c r="I451" s="184">
        <f t="shared" si="1266"/>
        <v>0</v>
      </c>
      <c r="J451" s="184">
        <f t="shared" si="1266"/>
        <v>0</v>
      </c>
      <c r="K451" s="184">
        <f t="shared" si="1266"/>
        <v>0</v>
      </c>
      <c r="L451" s="184">
        <f t="shared" si="1266"/>
        <v>0</v>
      </c>
      <c r="M451" s="184">
        <f t="shared" si="1266"/>
        <v>0</v>
      </c>
      <c r="N451" s="184">
        <f t="shared" si="1266"/>
        <v>2414.0579400000001</v>
      </c>
      <c r="O451" s="184">
        <f t="shared" si="1266"/>
        <v>2414.0579400000001</v>
      </c>
      <c r="P451" s="184">
        <f t="shared" si="1266"/>
        <v>0</v>
      </c>
      <c r="Q451" s="184">
        <f t="shared" si="1266"/>
        <v>856.14851999999996</v>
      </c>
      <c r="R451" s="184">
        <f t="shared" si="1266"/>
        <v>856.14851999999996</v>
      </c>
      <c r="S451" s="184">
        <f t="shared" si="1266"/>
        <v>0</v>
      </c>
      <c r="T451" s="184">
        <f t="shared" si="1266"/>
        <v>918.98366999999996</v>
      </c>
      <c r="U451" s="184">
        <f t="shared" si="1266"/>
        <v>918.98366999999996</v>
      </c>
      <c r="V451" s="184">
        <f t="shared" si="1266"/>
        <v>0</v>
      </c>
      <c r="W451" s="184">
        <f t="shared" si="1266"/>
        <v>648.49058000000002</v>
      </c>
      <c r="X451" s="184">
        <f t="shared" si="1266"/>
        <v>648.49058000000002</v>
      </c>
      <c r="Y451" s="184">
        <f t="shared" si="1266"/>
        <v>0</v>
      </c>
      <c r="Z451" s="184">
        <f t="shared" si="1266"/>
        <v>260.59257000000002</v>
      </c>
      <c r="AA451" s="184">
        <f t="shared" si="1266"/>
        <v>260.59257000000002</v>
      </c>
      <c r="AB451" s="184">
        <f t="shared" si="1266"/>
        <v>0</v>
      </c>
      <c r="AC451" s="184">
        <f t="shared" si="1266"/>
        <v>0</v>
      </c>
      <c r="AD451" s="184">
        <f t="shared" si="1266"/>
        <v>0</v>
      </c>
      <c r="AE451" s="184">
        <f t="shared" si="1266"/>
        <v>0</v>
      </c>
      <c r="AF451" s="184">
        <f t="shared" si="1266"/>
        <v>385.25412999999998</v>
      </c>
      <c r="AG451" s="184">
        <f t="shared" si="1266"/>
        <v>385.25412999999998</v>
      </c>
      <c r="AH451" s="184">
        <f t="shared" si="1266"/>
        <v>0</v>
      </c>
      <c r="AI451" s="184">
        <f t="shared" si="1266"/>
        <v>1003</v>
      </c>
      <c r="AJ451" s="184">
        <f t="shared" si="1266"/>
        <v>0</v>
      </c>
      <c r="AK451" s="184">
        <f t="shared" si="1266"/>
        <v>0</v>
      </c>
      <c r="AL451" s="184">
        <f t="shared" si="1266"/>
        <v>0</v>
      </c>
      <c r="AM451" s="184">
        <f t="shared" si="1266"/>
        <v>0</v>
      </c>
      <c r="AN451" s="184">
        <f t="shared" si="1266"/>
        <v>500</v>
      </c>
      <c r="AO451" s="184">
        <f t="shared" si="1266"/>
        <v>0</v>
      </c>
      <c r="AP451" s="184">
        <f t="shared" si="1266"/>
        <v>0</v>
      </c>
      <c r="AQ451" s="184">
        <f t="shared" si="1266"/>
        <v>0</v>
      </c>
      <c r="AR451" s="184">
        <f t="shared" si="1266"/>
        <v>0</v>
      </c>
      <c r="AS451" s="184">
        <f t="shared" si="1266"/>
        <v>3300.27259</v>
      </c>
      <c r="AT451" s="184">
        <f t="shared" si="1266"/>
        <v>0</v>
      </c>
      <c r="AU451" s="184">
        <f t="shared" si="1266"/>
        <v>0</v>
      </c>
      <c r="AV451" s="300"/>
    </row>
    <row r="452" spans="1:48" ht="38.4" customHeight="1">
      <c r="A452" s="298"/>
      <c r="B452" s="299"/>
      <c r="C452" s="299"/>
      <c r="D452" s="189" t="s">
        <v>273</v>
      </c>
      <c r="E452" s="186">
        <f t="shared" si="1260"/>
        <v>0</v>
      </c>
      <c r="F452" s="186">
        <f t="shared" si="1261"/>
        <v>0</v>
      </c>
      <c r="G452" s="186" t="e">
        <f t="shared" si="1262"/>
        <v>#DIV/0!</v>
      </c>
      <c r="H452" s="184">
        <f t="shared" ref="H452:AU452" si="1267">H457+H462+H467</f>
        <v>0</v>
      </c>
      <c r="I452" s="184">
        <f t="shared" si="1267"/>
        <v>0</v>
      </c>
      <c r="J452" s="184">
        <f t="shared" si="1267"/>
        <v>0</v>
      </c>
      <c r="K452" s="184">
        <f t="shared" si="1267"/>
        <v>0</v>
      </c>
      <c r="L452" s="184">
        <f t="shared" si="1267"/>
        <v>0</v>
      </c>
      <c r="M452" s="184">
        <f t="shared" si="1267"/>
        <v>0</v>
      </c>
      <c r="N452" s="184">
        <f t="shared" si="1267"/>
        <v>0</v>
      </c>
      <c r="O452" s="184">
        <f t="shared" si="1267"/>
        <v>0</v>
      </c>
      <c r="P452" s="184">
        <f t="shared" si="1267"/>
        <v>0</v>
      </c>
      <c r="Q452" s="184">
        <f t="shared" si="1267"/>
        <v>0</v>
      </c>
      <c r="R452" s="184">
        <f t="shared" si="1267"/>
        <v>0</v>
      </c>
      <c r="S452" s="184">
        <f t="shared" si="1267"/>
        <v>0</v>
      </c>
      <c r="T452" s="184">
        <f t="shared" si="1267"/>
        <v>0</v>
      </c>
      <c r="U452" s="184">
        <f t="shared" si="1267"/>
        <v>0</v>
      </c>
      <c r="V452" s="184">
        <f t="shared" si="1267"/>
        <v>0</v>
      </c>
      <c r="W452" s="184">
        <f t="shared" si="1267"/>
        <v>0</v>
      </c>
      <c r="X452" s="184">
        <f t="shared" si="1267"/>
        <v>0</v>
      </c>
      <c r="Y452" s="184">
        <f t="shared" si="1267"/>
        <v>0</v>
      </c>
      <c r="Z452" s="184">
        <f t="shared" si="1267"/>
        <v>0</v>
      </c>
      <c r="AA452" s="184">
        <f t="shared" si="1267"/>
        <v>0</v>
      </c>
      <c r="AB452" s="184">
        <f t="shared" si="1267"/>
        <v>0</v>
      </c>
      <c r="AC452" s="184">
        <f t="shared" si="1267"/>
        <v>0</v>
      </c>
      <c r="AD452" s="184">
        <f t="shared" si="1267"/>
        <v>0</v>
      </c>
      <c r="AE452" s="184">
        <f t="shared" si="1267"/>
        <v>0</v>
      </c>
      <c r="AF452" s="184">
        <f t="shared" si="1267"/>
        <v>0</v>
      </c>
      <c r="AG452" s="184">
        <f t="shared" si="1267"/>
        <v>0</v>
      </c>
      <c r="AH452" s="184">
        <f t="shared" si="1267"/>
        <v>0</v>
      </c>
      <c r="AI452" s="184">
        <f t="shared" si="1267"/>
        <v>0</v>
      </c>
      <c r="AJ452" s="184">
        <f t="shared" si="1267"/>
        <v>0</v>
      </c>
      <c r="AK452" s="184">
        <f t="shared" si="1267"/>
        <v>0</v>
      </c>
      <c r="AL452" s="184">
        <f t="shared" si="1267"/>
        <v>0</v>
      </c>
      <c r="AM452" s="184">
        <f t="shared" si="1267"/>
        <v>0</v>
      </c>
      <c r="AN452" s="184">
        <f t="shared" si="1267"/>
        <v>0</v>
      </c>
      <c r="AO452" s="184">
        <f t="shared" si="1267"/>
        <v>0</v>
      </c>
      <c r="AP452" s="184">
        <f t="shared" si="1267"/>
        <v>0</v>
      </c>
      <c r="AQ452" s="184">
        <f t="shared" si="1267"/>
        <v>0</v>
      </c>
      <c r="AR452" s="184">
        <f t="shared" si="1267"/>
        <v>0</v>
      </c>
      <c r="AS452" s="184">
        <f t="shared" si="1267"/>
        <v>0</v>
      </c>
      <c r="AT452" s="184">
        <f t="shared" si="1267"/>
        <v>0</v>
      </c>
      <c r="AU452" s="184">
        <f t="shared" si="1267"/>
        <v>0</v>
      </c>
      <c r="AV452" s="300"/>
    </row>
    <row r="453" spans="1:48" ht="22.5" customHeight="1">
      <c r="A453" s="298" t="s">
        <v>264</v>
      </c>
      <c r="B453" s="299" t="s">
        <v>368</v>
      </c>
      <c r="C453" s="299" t="s">
        <v>438</v>
      </c>
      <c r="D453" s="192" t="s">
        <v>41</v>
      </c>
      <c r="E453" s="186">
        <f t="shared" si="1260"/>
        <v>35076.0003</v>
      </c>
      <c r="F453" s="186">
        <f t="shared" si="1261"/>
        <v>25169.123300000003</v>
      </c>
      <c r="G453" s="186">
        <f t="shared" si="1262"/>
        <v>71.755967284559532</v>
      </c>
      <c r="H453" s="186">
        <f>SUM(H454:H456)</f>
        <v>0</v>
      </c>
      <c r="I453" s="186">
        <f t="shared" ref="I453" si="1268">SUM(I454:I456)</f>
        <v>0</v>
      </c>
      <c r="J453" s="186">
        <f t="shared" ref="J453" si="1269">SUM(J454:J456)</f>
        <v>0</v>
      </c>
      <c r="K453" s="186">
        <f t="shared" ref="K453" si="1270">SUM(K454:K456)</f>
        <v>6761.47804</v>
      </c>
      <c r="L453" s="186">
        <f t="shared" ref="L453" si="1271">SUM(L454:L456)</f>
        <v>6761.47804</v>
      </c>
      <c r="M453" s="186">
        <f>L453*100/K453</f>
        <v>100</v>
      </c>
      <c r="N453" s="186">
        <f t="shared" ref="N453" si="1272">SUM(N454:N456)</f>
        <v>4566.5873300000003</v>
      </c>
      <c r="O453" s="186">
        <f t="shared" ref="O453" si="1273">SUM(O454:O456)</f>
        <v>4566.5873300000003</v>
      </c>
      <c r="P453" s="186">
        <f t="shared" ref="P453" si="1274">SUM(P454:P456)</f>
        <v>0</v>
      </c>
      <c r="Q453" s="186">
        <f t="shared" ref="Q453" si="1275">SUM(Q454:Q456)</f>
        <v>3171.6548200000002</v>
      </c>
      <c r="R453" s="186">
        <f t="shared" ref="R453" si="1276">SUM(R454:R456)</f>
        <v>3171.6548200000002</v>
      </c>
      <c r="S453" s="186">
        <f t="shared" ref="S453" si="1277">SUM(S454:S456)</f>
        <v>0</v>
      </c>
      <c r="T453" s="186">
        <f t="shared" ref="T453" si="1278">SUM(T454:T456)</f>
        <v>2833.0964300000001</v>
      </c>
      <c r="U453" s="186">
        <f t="shared" ref="U453" si="1279">SUM(U454:U456)</f>
        <v>2833.0964300000001</v>
      </c>
      <c r="V453" s="186">
        <f t="shared" ref="V453" si="1280">SUM(V454:V456)</f>
        <v>0</v>
      </c>
      <c r="W453" s="186">
        <f t="shared" ref="W453" si="1281">SUM(W454:W456)</f>
        <v>2478.5817299999999</v>
      </c>
      <c r="X453" s="186">
        <f t="shared" ref="X453" si="1282">SUM(X454:X456)</f>
        <v>2478.5817299999999</v>
      </c>
      <c r="Y453" s="186">
        <f t="shared" ref="Y453" si="1283">SUM(Y454:Y456)</f>
        <v>0</v>
      </c>
      <c r="Z453" s="186">
        <f t="shared" ref="Z453" si="1284">SUM(Z454:Z456)</f>
        <v>2022.50611</v>
      </c>
      <c r="AA453" s="186">
        <f t="shared" ref="AA453" si="1285">SUM(AA454:AA456)</f>
        <v>2022.50611</v>
      </c>
      <c r="AB453" s="186">
        <f t="shared" ref="AB453" si="1286">SUM(AB454:AB456)</f>
        <v>0</v>
      </c>
      <c r="AC453" s="186">
        <f t="shared" ref="AC453" si="1287">SUM(AC454:AC456)</f>
        <v>1541.31981</v>
      </c>
      <c r="AD453" s="186">
        <f t="shared" ref="AD453" si="1288">SUM(AD454:AD456)</f>
        <v>1541.31981</v>
      </c>
      <c r="AE453" s="186">
        <f t="shared" ref="AE453" si="1289">SUM(AE454:AE456)</f>
        <v>0</v>
      </c>
      <c r="AF453" s="186">
        <f t="shared" ref="AF453" si="1290">SUM(AF454:AF456)</f>
        <v>1793.89903</v>
      </c>
      <c r="AG453" s="186">
        <f t="shared" ref="AG453" si="1291">SUM(AG454:AG456)</f>
        <v>1793.89903</v>
      </c>
      <c r="AH453" s="186">
        <f t="shared" ref="AH453" si="1292">SUM(AH454:AH456)</f>
        <v>0</v>
      </c>
      <c r="AI453" s="186">
        <f t="shared" ref="AI453" si="1293">SUM(AI454:AI456)</f>
        <v>2800</v>
      </c>
      <c r="AJ453" s="186">
        <f t="shared" ref="AJ453" si="1294">SUM(AJ454:AJ456)</f>
        <v>0</v>
      </c>
      <c r="AK453" s="186">
        <f t="shared" ref="AK453" si="1295">SUM(AK454:AK456)</f>
        <v>0</v>
      </c>
      <c r="AL453" s="186">
        <f t="shared" ref="AL453" si="1296">SUM(AL454:AL456)</f>
        <v>0</v>
      </c>
      <c r="AM453" s="186">
        <f t="shared" ref="AM453" si="1297">SUM(AM454:AM456)</f>
        <v>0</v>
      </c>
      <c r="AN453" s="186">
        <f t="shared" ref="AN453" si="1298">SUM(AN454:AN456)</f>
        <v>2800</v>
      </c>
      <c r="AO453" s="186">
        <f t="shared" ref="AO453" si="1299">SUM(AO454:AO456)</f>
        <v>0</v>
      </c>
      <c r="AP453" s="186">
        <f t="shared" ref="AP453" si="1300">SUM(AP454:AP456)</f>
        <v>0</v>
      </c>
      <c r="AQ453" s="186">
        <f t="shared" ref="AQ453" si="1301">SUM(AQ454:AQ456)</f>
        <v>0</v>
      </c>
      <c r="AR453" s="186">
        <f t="shared" ref="AR453" si="1302">SUM(AR454:AR456)</f>
        <v>0</v>
      </c>
      <c r="AS453" s="186">
        <f t="shared" ref="AS453" si="1303">SUM(AS454:AS456)</f>
        <v>4306.8770000000004</v>
      </c>
      <c r="AT453" s="186">
        <f t="shared" ref="AT453" si="1304">SUM(AT454:AT456)</f>
        <v>0</v>
      </c>
      <c r="AU453" s="186">
        <f t="shared" ref="AU453" si="1305">SUM(AU454:AU456)</f>
        <v>0</v>
      </c>
      <c r="AV453" s="300"/>
    </row>
    <row r="454" spans="1:48" ht="36.75" customHeight="1">
      <c r="A454" s="298"/>
      <c r="B454" s="299"/>
      <c r="C454" s="299"/>
      <c r="D454" s="188" t="s">
        <v>37</v>
      </c>
      <c r="E454" s="186">
        <f t="shared" si="1260"/>
        <v>0</v>
      </c>
      <c r="F454" s="186">
        <f t="shared" si="1261"/>
        <v>0</v>
      </c>
      <c r="G454" s="186" t="e">
        <f t="shared" si="1262"/>
        <v>#DIV/0!</v>
      </c>
      <c r="H454" s="184"/>
      <c r="I454" s="184"/>
      <c r="J454" s="190"/>
      <c r="K454" s="184"/>
      <c r="L454" s="184"/>
      <c r="M454" s="190"/>
      <c r="N454" s="184"/>
      <c r="O454" s="184"/>
      <c r="P454" s="190"/>
      <c r="Q454" s="184"/>
      <c r="R454" s="184"/>
      <c r="S454" s="190"/>
      <c r="T454" s="184"/>
      <c r="U454" s="184"/>
      <c r="V454" s="190"/>
      <c r="W454" s="184"/>
      <c r="X454" s="184"/>
      <c r="Y454" s="190"/>
      <c r="Z454" s="184"/>
      <c r="AA454" s="184"/>
      <c r="AB454" s="190"/>
      <c r="AC454" s="184"/>
      <c r="AD454" s="184"/>
      <c r="AE454" s="190"/>
      <c r="AF454" s="184"/>
      <c r="AG454" s="184"/>
      <c r="AH454" s="190"/>
      <c r="AI454" s="184"/>
      <c r="AJ454" s="184"/>
      <c r="AK454" s="190"/>
      <c r="AL454" s="184"/>
      <c r="AM454" s="184"/>
      <c r="AN454" s="184"/>
      <c r="AO454" s="184"/>
      <c r="AP454" s="190"/>
      <c r="AQ454" s="190"/>
      <c r="AR454" s="190"/>
      <c r="AS454" s="184"/>
      <c r="AT454" s="184"/>
      <c r="AU454" s="190"/>
      <c r="AV454" s="300"/>
    </row>
    <row r="455" spans="1:48" ht="32.4" customHeight="1">
      <c r="A455" s="298"/>
      <c r="B455" s="299"/>
      <c r="C455" s="299"/>
      <c r="D455" s="188" t="s">
        <v>2</v>
      </c>
      <c r="E455" s="186">
        <f t="shared" si="1260"/>
        <v>35076.0003</v>
      </c>
      <c r="F455" s="186">
        <f t="shared" si="1261"/>
        <v>25169.123300000003</v>
      </c>
      <c r="G455" s="186">
        <f t="shared" si="1262"/>
        <v>71.755967284559532</v>
      </c>
      <c r="H455" s="184"/>
      <c r="I455" s="184"/>
      <c r="J455" s="190"/>
      <c r="K455" s="184">
        <v>6761.47804</v>
      </c>
      <c r="L455" s="184">
        <v>6761.47804</v>
      </c>
      <c r="M455" s="186">
        <f>L455*100/K455</f>
        <v>100</v>
      </c>
      <c r="N455" s="184">
        <v>4566.5873300000003</v>
      </c>
      <c r="O455" s="184">
        <v>4566.5873300000003</v>
      </c>
      <c r="P455" s="190"/>
      <c r="Q455" s="184">
        <v>3171.6548200000002</v>
      </c>
      <c r="R455" s="184">
        <v>3171.6548200000002</v>
      </c>
      <c r="S455" s="190"/>
      <c r="T455" s="184">
        <v>2833.0964300000001</v>
      </c>
      <c r="U455" s="184">
        <v>2833.0964300000001</v>
      </c>
      <c r="V455" s="190"/>
      <c r="W455" s="184">
        <v>2478.5817299999999</v>
      </c>
      <c r="X455" s="184">
        <v>2478.5817299999999</v>
      </c>
      <c r="Y455" s="190"/>
      <c r="Z455" s="184">
        <v>2022.50611</v>
      </c>
      <c r="AA455" s="184">
        <v>2022.50611</v>
      </c>
      <c r="AB455" s="190"/>
      <c r="AC455" s="184">
        <v>1541.31981</v>
      </c>
      <c r="AD455" s="184">
        <v>1541.31981</v>
      </c>
      <c r="AE455" s="190"/>
      <c r="AF455" s="184">
        <v>1793.89903</v>
      </c>
      <c r="AG455" s="184">
        <v>1793.89903</v>
      </c>
      <c r="AH455" s="190"/>
      <c r="AI455" s="184">
        <v>2800</v>
      </c>
      <c r="AJ455" s="184"/>
      <c r="AK455" s="190"/>
      <c r="AL455" s="190"/>
      <c r="AM455" s="190"/>
      <c r="AN455" s="184">
        <v>2800</v>
      </c>
      <c r="AO455" s="184"/>
      <c r="AP455" s="190"/>
      <c r="AQ455" s="190"/>
      <c r="AR455" s="190"/>
      <c r="AS455" s="184">
        <v>4306.8770000000004</v>
      </c>
      <c r="AT455" s="184"/>
      <c r="AU455" s="190"/>
      <c r="AV455" s="300"/>
    </row>
    <row r="456" spans="1:48" ht="22.5" customHeight="1">
      <c r="A456" s="298"/>
      <c r="B456" s="299"/>
      <c r="C456" s="299"/>
      <c r="D456" s="188" t="s">
        <v>43</v>
      </c>
      <c r="E456" s="186">
        <f t="shared" si="1260"/>
        <v>0</v>
      </c>
      <c r="F456" s="186">
        <f t="shared" si="1261"/>
        <v>0</v>
      </c>
      <c r="G456" s="186" t="e">
        <f t="shared" si="1262"/>
        <v>#DIV/0!</v>
      </c>
      <c r="H456" s="184"/>
      <c r="I456" s="184"/>
      <c r="J456" s="190"/>
      <c r="K456" s="184"/>
      <c r="L456" s="184"/>
      <c r="M456" s="190"/>
      <c r="N456" s="184"/>
      <c r="O456" s="184"/>
      <c r="P456" s="190"/>
      <c r="Q456" s="184"/>
      <c r="R456" s="184"/>
      <c r="S456" s="190"/>
      <c r="T456" s="184"/>
      <c r="U456" s="184"/>
      <c r="V456" s="190"/>
      <c r="W456" s="184"/>
      <c r="X456" s="184"/>
      <c r="Y456" s="190"/>
      <c r="Z456" s="184"/>
      <c r="AA456" s="184"/>
      <c r="AB456" s="190"/>
      <c r="AC456" s="184"/>
      <c r="AD456" s="184"/>
      <c r="AE456" s="190"/>
      <c r="AF456" s="184"/>
      <c r="AG456" s="184"/>
      <c r="AH456" s="190"/>
      <c r="AI456" s="184"/>
      <c r="AJ456" s="184"/>
      <c r="AK456" s="190"/>
      <c r="AL456" s="190"/>
      <c r="AM456" s="190"/>
      <c r="AN456" s="184"/>
      <c r="AO456" s="184"/>
      <c r="AP456" s="190"/>
      <c r="AQ456" s="190"/>
      <c r="AR456" s="190"/>
      <c r="AS456" s="184"/>
      <c r="AT456" s="184"/>
      <c r="AU456" s="190"/>
      <c r="AV456" s="300"/>
    </row>
    <row r="457" spans="1:48" ht="25.2" customHeight="1">
      <c r="A457" s="298"/>
      <c r="B457" s="299"/>
      <c r="C457" s="299"/>
      <c r="D457" s="189" t="s">
        <v>273</v>
      </c>
      <c r="E457" s="186">
        <f t="shared" si="1260"/>
        <v>0</v>
      </c>
      <c r="F457" s="186">
        <f t="shared" si="1261"/>
        <v>0</v>
      </c>
      <c r="G457" s="186" t="e">
        <f t="shared" si="1262"/>
        <v>#DIV/0!</v>
      </c>
      <c r="H457" s="184"/>
      <c r="I457" s="184"/>
      <c r="J457" s="190"/>
      <c r="K457" s="184"/>
      <c r="L457" s="184"/>
      <c r="M457" s="190"/>
      <c r="N457" s="184"/>
      <c r="O457" s="184"/>
      <c r="P457" s="190"/>
      <c r="Q457" s="184"/>
      <c r="R457" s="184"/>
      <c r="S457" s="190"/>
      <c r="T457" s="184"/>
      <c r="U457" s="184"/>
      <c r="V457" s="190"/>
      <c r="W457" s="184"/>
      <c r="X457" s="184"/>
      <c r="Y457" s="190"/>
      <c r="Z457" s="184"/>
      <c r="AA457" s="184"/>
      <c r="AB457" s="190"/>
      <c r="AC457" s="184"/>
      <c r="AD457" s="184"/>
      <c r="AE457" s="190"/>
      <c r="AF457" s="184"/>
      <c r="AG457" s="184"/>
      <c r="AH457" s="190"/>
      <c r="AI457" s="184"/>
      <c r="AJ457" s="184"/>
      <c r="AK457" s="190"/>
      <c r="AL457" s="190"/>
      <c r="AM457" s="190"/>
      <c r="AN457" s="184"/>
      <c r="AO457" s="184"/>
      <c r="AP457" s="190"/>
      <c r="AQ457" s="190"/>
      <c r="AR457" s="190"/>
      <c r="AS457" s="184"/>
      <c r="AT457" s="184"/>
      <c r="AU457" s="190"/>
      <c r="AV457" s="300"/>
    </row>
    <row r="458" spans="1:48" ht="78.75" customHeight="1">
      <c r="A458" s="298" t="s">
        <v>369</v>
      </c>
      <c r="B458" s="299" t="s">
        <v>370</v>
      </c>
      <c r="C458" s="299" t="s">
        <v>438</v>
      </c>
      <c r="D458" s="192" t="s">
        <v>41</v>
      </c>
      <c r="E458" s="186">
        <f t="shared" si="1260"/>
        <v>15260.500000000002</v>
      </c>
      <c r="F458" s="186">
        <f t="shared" si="1261"/>
        <v>8225.2911300000014</v>
      </c>
      <c r="G458" s="186">
        <f t="shared" si="1262"/>
        <v>53.899224337341501</v>
      </c>
      <c r="H458" s="186">
        <f>SUM(H459:H461)</f>
        <v>0</v>
      </c>
      <c r="I458" s="186">
        <f t="shared" ref="I458" si="1306">SUM(I459:I461)</f>
        <v>0</v>
      </c>
      <c r="J458" s="186">
        <f t="shared" ref="J458" si="1307">SUM(J459:J461)</f>
        <v>0</v>
      </c>
      <c r="K458" s="186">
        <f t="shared" ref="K458" si="1308">SUM(K459:K461)</f>
        <v>0</v>
      </c>
      <c r="L458" s="186">
        <f t="shared" ref="L458" si="1309">SUM(L459:L461)</f>
        <v>0</v>
      </c>
      <c r="M458" s="186">
        <f t="shared" ref="M458" si="1310">SUM(M459:M461)</f>
        <v>0</v>
      </c>
      <c r="N458" s="186">
        <f t="shared" ref="N458" si="1311">SUM(N459:N461)</f>
        <v>3621.0869200000002</v>
      </c>
      <c r="O458" s="186">
        <f t="shared" ref="O458" si="1312">SUM(O459:O461)</f>
        <v>3621.0869200000002</v>
      </c>
      <c r="P458" s="186">
        <f t="shared" ref="P458" si="1313">SUM(P459:P461)</f>
        <v>0</v>
      </c>
      <c r="Q458" s="186">
        <f t="shared" ref="Q458" si="1314">SUM(Q459:Q461)</f>
        <v>1284.2227700000001</v>
      </c>
      <c r="R458" s="186">
        <f t="shared" ref="R458" si="1315">SUM(R459:R461)</f>
        <v>1284.2227700000001</v>
      </c>
      <c r="S458" s="186">
        <f t="shared" ref="S458" si="1316">SUM(S459:S461)</f>
        <v>0</v>
      </c>
      <c r="T458" s="186">
        <f t="shared" ref="T458" si="1317">SUM(T459:T461)</f>
        <v>1378.4755</v>
      </c>
      <c r="U458" s="186">
        <f t="shared" ref="U458" si="1318">SUM(U459:U461)</f>
        <v>1378.4755</v>
      </c>
      <c r="V458" s="186">
        <f t="shared" ref="V458" si="1319">SUM(V459:V461)</f>
        <v>0</v>
      </c>
      <c r="W458" s="186">
        <f t="shared" ref="W458" si="1320">SUM(W459:W461)</f>
        <v>972.73587999999995</v>
      </c>
      <c r="X458" s="186">
        <f t="shared" ref="X458" si="1321">SUM(X459:X461)</f>
        <v>972.73587999999995</v>
      </c>
      <c r="Y458" s="186">
        <f t="shared" ref="Y458" si="1322">SUM(Y459:Y461)</f>
        <v>0</v>
      </c>
      <c r="Z458" s="186">
        <f t="shared" ref="Z458" si="1323">SUM(Z459:Z461)</f>
        <v>390.88884999999999</v>
      </c>
      <c r="AA458" s="186">
        <f t="shared" ref="AA458" si="1324">SUM(AA459:AA461)</f>
        <v>390.88884999999999</v>
      </c>
      <c r="AB458" s="186">
        <f t="shared" ref="AB458" si="1325">SUM(AB459:AB461)</f>
        <v>0</v>
      </c>
      <c r="AC458" s="186">
        <f t="shared" ref="AC458" si="1326">SUM(AC459:AC461)</f>
        <v>0</v>
      </c>
      <c r="AD458" s="186">
        <f t="shared" ref="AD458" si="1327">SUM(AD459:AD461)</f>
        <v>0</v>
      </c>
      <c r="AE458" s="186">
        <f t="shared" ref="AE458" si="1328">SUM(AE459:AE461)</f>
        <v>0</v>
      </c>
      <c r="AF458" s="186">
        <f t="shared" ref="AF458" si="1329">SUM(AF459:AF461)</f>
        <v>577.88121000000001</v>
      </c>
      <c r="AG458" s="186">
        <f t="shared" ref="AG458" si="1330">SUM(AG459:AG461)</f>
        <v>577.88121000000001</v>
      </c>
      <c r="AH458" s="186">
        <f t="shared" ref="AH458" si="1331">SUM(AH459:AH461)</f>
        <v>0</v>
      </c>
      <c r="AI458" s="186">
        <f t="shared" ref="AI458" si="1332">SUM(AI459:AI461)</f>
        <v>1350</v>
      </c>
      <c r="AJ458" s="186">
        <f t="shared" ref="AJ458" si="1333">SUM(AJ459:AJ461)</f>
        <v>0</v>
      </c>
      <c r="AK458" s="186">
        <f t="shared" ref="AK458" si="1334">SUM(AK459:AK461)</f>
        <v>0</v>
      </c>
      <c r="AL458" s="186">
        <f t="shared" ref="AL458" si="1335">SUM(AL459:AL461)</f>
        <v>0</v>
      </c>
      <c r="AM458" s="186">
        <f t="shared" ref="AM458" si="1336">SUM(AM459:AM461)</f>
        <v>0</v>
      </c>
      <c r="AN458" s="186">
        <f t="shared" ref="AN458" si="1337">SUM(AN459:AN461)</f>
        <v>1350</v>
      </c>
      <c r="AO458" s="186">
        <f t="shared" ref="AO458" si="1338">SUM(AO459:AO461)</f>
        <v>0</v>
      </c>
      <c r="AP458" s="186">
        <f t="shared" ref="AP458" si="1339">SUM(AP459:AP461)</f>
        <v>0</v>
      </c>
      <c r="AQ458" s="186">
        <f t="shared" ref="AQ458" si="1340">SUM(AQ459:AQ461)</f>
        <v>0</v>
      </c>
      <c r="AR458" s="186">
        <f t="shared" ref="AR458" si="1341">SUM(AR459:AR461)</f>
        <v>0</v>
      </c>
      <c r="AS458" s="186">
        <f t="shared" ref="AS458" si="1342">SUM(AS459:AS461)</f>
        <v>4335.2088700000004</v>
      </c>
      <c r="AT458" s="186">
        <f t="shared" ref="AT458" si="1343">SUM(AT459:AT461)</f>
        <v>0</v>
      </c>
      <c r="AU458" s="186">
        <f t="shared" ref="AU458" si="1344">SUM(AU459:AU461)</f>
        <v>0</v>
      </c>
      <c r="AV458" s="300"/>
    </row>
    <row r="459" spans="1:48" ht="78.75" customHeight="1">
      <c r="A459" s="298"/>
      <c r="B459" s="299"/>
      <c r="C459" s="299"/>
      <c r="D459" s="188" t="s">
        <v>37</v>
      </c>
      <c r="E459" s="186">
        <f t="shared" si="1260"/>
        <v>0</v>
      </c>
      <c r="F459" s="186">
        <f t="shared" si="1261"/>
        <v>0</v>
      </c>
      <c r="G459" s="186" t="e">
        <f t="shared" si="1262"/>
        <v>#DIV/0!</v>
      </c>
      <c r="H459" s="184"/>
      <c r="I459" s="184"/>
      <c r="J459" s="190"/>
      <c r="K459" s="184"/>
      <c r="L459" s="184"/>
      <c r="M459" s="190"/>
      <c r="N459" s="184"/>
      <c r="O459" s="184"/>
      <c r="P459" s="190"/>
      <c r="Q459" s="184"/>
      <c r="R459" s="184"/>
      <c r="S459" s="190"/>
      <c r="T459" s="184"/>
      <c r="U459" s="184"/>
      <c r="V459" s="190"/>
      <c r="W459" s="184"/>
      <c r="X459" s="184"/>
      <c r="Y459" s="190"/>
      <c r="Z459" s="184"/>
      <c r="AA459" s="184"/>
      <c r="AB459" s="190"/>
      <c r="AC459" s="184"/>
      <c r="AD459" s="184"/>
      <c r="AE459" s="190"/>
      <c r="AF459" s="184"/>
      <c r="AG459" s="184"/>
      <c r="AH459" s="190"/>
      <c r="AI459" s="184"/>
      <c r="AJ459" s="184"/>
      <c r="AK459" s="190"/>
      <c r="AL459" s="184"/>
      <c r="AM459" s="184"/>
      <c r="AN459" s="184"/>
      <c r="AO459" s="184"/>
      <c r="AP459" s="190"/>
      <c r="AQ459" s="190"/>
      <c r="AR459" s="190"/>
      <c r="AS459" s="184"/>
      <c r="AT459" s="184"/>
      <c r="AU459" s="190"/>
      <c r="AV459" s="300"/>
    </row>
    <row r="460" spans="1:48" ht="78.75" customHeight="1">
      <c r="A460" s="298"/>
      <c r="B460" s="299"/>
      <c r="C460" s="299"/>
      <c r="D460" s="188" t="s">
        <v>2</v>
      </c>
      <c r="E460" s="186">
        <f t="shared" si="1260"/>
        <v>15260.500000000002</v>
      </c>
      <c r="F460" s="186">
        <f t="shared" si="1261"/>
        <v>8225.2911300000014</v>
      </c>
      <c r="G460" s="186">
        <f t="shared" si="1262"/>
        <v>53.899224337341501</v>
      </c>
      <c r="H460" s="184"/>
      <c r="I460" s="184"/>
      <c r="J460" s="190"/>
      <c r="K460" s="184"/>
      <c r="L460" s="184"/>
      <c r="M460" s="190"/>
      <c r="N460" s="184">
        <v>3621.0869200000002</v>
      </c>
      <c r="O460" s="184">
        <v>3621.0869200000002</v>
      </c>
      <c r="P460" s="190"/>
      <c r="Q460" s="184">
        <v>1284.2227700000001</v>
      </c>
      <c r="R460" s="184">
        <v>1284.2227700000001</v>
      </c>
      <c r="S460" s="190"/>
      <c r="T460" s="184">
        <v>1378.4755</v>
      </c>
      <c r="U460" s="184">
        <v>1378.4755</v>
      </c>
      <c r="V460" s="190"/>
      <c r="W460" s="184">
        <v>972.73587999999995</v>
      </c>
      <c r="X460" s="184">
        <v>972.73587999999995</v>
      </c>
      <c r="Y460" s="190"/>
      <c r="Z460" s="184">
        <v>390.88884999999999</v>
      </c>
      <c r="AA460" s="184">
        <v>390.88884999999999</v>
      </c>
      <c r="AB460" s="190"/>
      <c r="AC460" s="184"/>
      <c r="AD460" s="184"/>
      <c r="AE460" s="190"/>
      <c r="AF460" s="184">
        <v>577.88121000000001</v>
      </c>
      <c r="AG460" s="184">
        <v>577.88121000000001</v>
      </c>
      <c r="AH460" s="190"/>
      <c r="AI460" s="184">
        <v>1350</v>
      </c>
      <c r="AJ460" s="184"/>
      <c r="AK460" s="190"/>
      <c r="AL460" s="190"/>
      <c r="AM460" s="190"/>
      <c r="AN460" s="184">
        <v>1350</v>
      </c>
      <c r="AO460" s="184"/>
      <c r="AP460" s="190"/>
      <c r="AQ460" s="190"/>
      <c r="AR460" s="190"/>
      <c r="AS460" s="184">
        <v>4335.2088700000004</v>
      </c>
      <c r="AT460" s="184"/>
      <c r="AU460" s="190"/>
      <c r="AV460" s="300"/>
    </row>
    <row r="461" spans="1:48" ht="78.75" customHeight="1">
      <c r="A461" s="298"/>
      <c r="B461" s="299"/>
      <c r="C461" s="299"/>
      <c r="D461" s="188" t="s">
        <v>43</v>
      </c>
      <c r="E461" s="186">
        <f t="shared" si="1260"/>
        <v>0</v>
      </c>
      <c r="F461" s="186">
        <f t="shared" si="1261"/>
        <v>0</v>
      </c>
      <c r="G461" s="186" t="e">
        <f t="shared" si="1262"/>
        <v>#DIV/0!</v>
      </c>
      <c r="H461" s="184"/>
      <c r="I461" s="184"/>
      <c r="J461" s="190"/>
      <c r="K461" s="184"/>
      <c r="L461" s="184"/>
      <c r="M461" s="190"/>
      <c r="N461" s="184"/>
      <c r="O461" s="184"/>
      <c r="P461" s="190"/>
      <c r="Q461" s="184"/>
      <c r="R461" s="184"/>
      <c r="S461" s="190"/>
      <c r="T461" s="184"/>
      <c r="U461" s="184"/>
      <c r="V461" s="190"/>
      <c r="W461" s="184"/>
      <c r="X461" s="184"/>
      <c r="Y461" s="190"/>
      <c r="Z461" s="184"/>
      <c r="AA461" s="184"/>
      <c r="AB461" s="190"/>
      <c r="AC461" s="184"/>
      <c r="AD461" s="184"/>
      <c r="AE461" s="190"/>
      <c r="AF461" s="184"/>
      <c r="AG461" s="184"/>
      <c r="AH461" s="190"/>
      <c r="AI461" s="184"/>
      <c r="AJ461" s="184"/>
      <c r="AK461" s="190"/>
      <c r="AL461" s="190"/>
      <c r="AM461" s="190"/>
      <c r="AN461" s="184"/>
      <c r="AO461" s="184"/>
      <c r="AP461" s="190"/>
      <c r="AQ461" s="190"/>
      <c r="AR461" s="190"/>
      <c r="AS461" s="184"/>
      <c r="AT461" s="184"/>
      <c r="AU461" s="190"/>
      <c r="AV461" s="300"/>
    </row>
    <row r="462" spans="1:48" ht="78.75" customHeight="1">
      <c r="A462" s="298"/>
      <c r="B462" s="299"/>
      <c r="C462" s="299"/>
      <c r="D462" s="189" t="s">
        <v>273</v>
      </c>
      <c r="E462" s="186">
        <f t="shared" si="1260"/>
        <v>0</v>
      </c>
      <c r="F462" s="186">
        <f t="shared" si="1261"/>
        <v>0</v>
      </c>
      <c r="G462" s="186" t="e">
        <f t="shared" si="1262"/>
        <v>#DIV/0!</v>
      </c>
      <c r="H462" s="184"/>
      <c r="I462" s="184"/>
      <c r="J462" s="190"/>
      <c r="K462" s="184"/>
      <c r="L462" s="184"/>
      <c r="M462" s="190"/>
      <c r="N462" s="184"/>
      <c r="O462" s="184"/>
      <c r="P462" s="190"/>
      <c r="Q462" s="184"/>
      <c r="R462" s="184"/>
      <c r="S462" s="190"/>
      <c r="T462" s="184"/>
      <c r="U462" s="184"/>
      <c r="V462" s="190"/>
      <c r="W462" s="184"/>
      <c r="X462" s="184"/>
      <c r="Y462" s="190"/>
      <c r="Z462" s="184"/>
      <c r="AA462" s="184"/>
      <c r="AB462" s="190"/>
      <c r="AC462" s="184"/>
      <c r="AD462" s="184"/>
      <c r="AE462" s="190"/>
      <c r="AF462" s="184"/>
      <c r="AG462" s="184"/>
      <c r="AH462" s="190"/>
      <c r="AI462" s="184"/>
      <c r="AJ462" s="184"/>
      <c r="AK462" s="190"/>
      <c r="AL462" s="190"/>
      <c r="AM462" s="190"/>
      <c r="AN462" s="184"/>
      <c r="AO462" s="184"/>
      <c r="AP462" s="190"/>
      <c r="AQ462" s="190"/>
      <c r="AR462" s="190"/>
      <c r="AS462" s="184"/>
      <c r="AT462" s="184"/>
      <c r="AU462" s="190"/>
      <c r="AV462" s="300"/>
    </row>
    <row r="463" spans="1:48" ht="106.5" customHeight="1">
      <c r="A463" s="298" t="s">
        <v>369</v>
      </c>
      <c r="B463" s="299" t="s">
        <v>371</v>
      </c>
      <c r="C463" s="299" t="s">
        <v>438</v>
      </c>
      <c r="D463" s="192" t="s">
        <v>41</v>
      </c>
      <c r="E463" s="186">
        <f t="shared" si="1260"/>
        <v>10286.799999999999</v>
      </c>
      <c r="F463" s="186">
        <f t="shared" si="1261"/>
        <v>5483.5274099999997</v>
      </c>
      <c r="G463" s="186">
        <f t="shared" si="1262"/>
        <v>53.306445250223589</v>
      </c>
      <c r="H463" s="186">
        <f>SUM(H464:H466)</f>
        <v>0</v>
      </c>
      <c r="I463" s="186">
        <f t="shared" ref="I463" si="1345">SUM(I464:I466)</f>
        <v>0</v>
      </c>
      <c r="J463" s="186">
        <f t="shared" ref="J463" si="1346">SUM(J464:J466)</f>
        <v>0</v>
      </c>
      <c r="K463" s="186">
        <f t="shared" ref="K463" si="1347">SUM(K464:K466)</f>
        <v>0</v>
      </c>
      <c r="L463" s="186">
        <f t="shared" ref="L463" si="1348">SUM(L464:L466)</f>
        <v>0</v>
      </c>
      <c r="M463" s="186">
        <f t="shared" ref="M463" si="1349">SUM(M464:M466)</f>
        <v>0</v>
      </c>
      <c r="N463" s="186">
        <f t="shared" ref="N463" si="1350">SUM(N464:N466)</f>
        <v>2414.0579400000001</v>
      </c>
      <c r="O463" s="186">
        <f t="shared" ref="O463" si="1351">SUM(O464:O466)</f>
        <v>2414.0579400000001</v>
      </c>
      <c r="P463" s="186">
        <f t="shared" ref="P463" si="1352">SUM(P464:P466)</f>
        <v>0</v>
      </c>
      <c r="Q463" s="186">
        <f t="shared" ref="Q463" si="1353">SUM(Q464:Q466)</f>
        <v>856.14851999999996</v>
      </c>
      <c r="R463" s="186">
        <f t="shared" ref="R463" si="1354">SUM(R464:R466)</f>
        <v>856.14851999999996</v>
      </c>
      <c r="S463" s="186">
        <f t="shared" ref="S463" si="1355">SUM(S464:S466)</f>
        <v>0</v>
      </c>
      <c r="T463" s="186">
        <f t="shared" ref="T463" si="1356">SUM(T464:T466)</f>
        <v>918.98366999999996</v>
      </c>
      <c r="U463" s="186">
        <f t="shared" ref="U463" si="1357">SUM(U464:U466)</f>
        <v>918.98366999999996</v>
      </c>
      <c r="V463" s="186">
        <f t="shared" ref="V463" si="1358">SUM(V464:V466)</f>
        <v>0</v>
      </c>
      <c r="W463" s="186">
        <f t="shared" ref="W463" si="1359">SUM(W464:W466)</f>
        <v>648.49058000000002</v>
      </c>
      <c r="X463" s="186">
        <f t="shared" ref="X463" si="1360">SUM(X464:X466)</f>
        <v>648.49058000000002</v>
      </c>
      <c r="Y463" s="186">
        <f t="shared" ref="Y463" si="1361">SUM(Y464:Y466)</f>
        <v>0</v>
      </c>
      <c r="Z463" s="186">
        <f t="shared" ref="Z463" si="1362">SUM(Z464:Z466)</f>
        <v>260.59257000000002</v>
      </c>
      <c r="AA463" s="186">
        <f t="shared" ref="AA463" si="1363">SUM(AA464:AA466)</f>
        <v>260.59257000000002</v>
      </c>
      <c r="AB463" s="186">
        <f t="shared" ref="AB463" si="1364">SUM(AB464:AB466)</f>
        <v>0</v>
      </c>
      <c r="AC463" s="186">
        <f t="shared" ref="AC463" si="1365">SUM(AC464:AC466)</f>
        <v>0</v>
      </c>
      <c r="AD463" s="186">
        <f t="shared" ref="AD463" si="1366">SUM(AD464:AD466)</f>
        <v>0</v>
      </c>
      <c r="AE463" s="186">
        <f t="shared" ref="AE463" si="1367">SUM(AE464:AE466)</f>
        <v>0</v>
      </c>
      <c r="AF463" s="186">
        <f t="shared" ref="AF463" si="1368">SUM(AF464:AF466)</f>
        <v>385.25412999999998</v>
      </c>
      <c r="AG463" s="186">
        <f t="shared" ref="AG463" si="1369">SUM(AG464:AG466)</f>
        <v>385.25412999999998</v>
      </c>
      <c r="AH463" s="186">
        <f t="shared" ref="AH463" si="1370">SUM(AH464:AH466)</f>
        <v>0</v>
      </c>
      <c r="AI463" s="186">
        <f t="shared" ref="AI463" si="1371">SUM(AI464:AI466)</f>
        <v>1003</v>
      </c>
      <c r="AJ463" s="186">
        <f t="shared" ref="AJ463" si="1372">SUM(AJ464:AJ466)</f>
        <v>0</v>
      </c>
      <c r="AK463" s="186">
        <f t="shared" ref="AK463" si="1373">SUM(AK464:AK466)</f>
        <v>0</v>
      </c>
      <c r="AL463" s="186">
        <f t="shared" ref="AL463" si="1374">SUM(AL464:AL466)</f>
        <v>0</v>
      </c>
      <c r="AM463" s="186">
        <f t="shared" ref="AM463" si="1375">SUM(AM464:AM466)</f>
        <v>0</v>
      </c>
      <c r="AN463" s="186">
        <f t="shared" ref="AN463" si="1376">SUM(AN464:AN466)</f>
        <v>500</v>
      </c>
      <c r="AO463" s="186">
        <f t="shared" ref="AO463" si="1377">SUM(AO464:AO466)</f>
        <v>0</v>
      </c>
      <c r="AP463" s="186">
        <f t="shared" ref="AP463" si="1378">SUM(AP464:AP466)</f>
        <v>0</v>
      </c>
      <c r="AQ463" s="186">
        <f t="shared" ref="AQ463" si="1379">SUM(AQ464:AQ466)</f>
        <v>0</v>
      </c>
      <c r="AR463" s="186">
        <f t="shared" ref="AR463" si="1380">SUM(AR464:AR466)</f>
        <v>0</v>
      </c>
      <c r="AS463" s="186">
        <f t="shared" ref="AS463" si="1381">SUM(AS464:AS466)</f>
        <v>3300.27259</v>
      </c>
      <c r="AT463" s="186">
        <f t="shared" ref="AT463" si="1382">SUM(AT464:AT466)</f>
        <v>0</v>
      </c>
      <c r="AU463" s="186">
        <f t="shared" ref="AU463" si="1383">SUM(AU464:AU466)</f>
        <v>0</v>
      </c>
      <c r="AV463" s="300"/>
    </row>
    <row r="464" spans="1:48" ht="69.75" customHeight="1">
      <c r="A464" s="298"/>
      <c r="B464" s="299"/>
      <c r="C464" s="299"/>
      <c r="D464" s="188" t="s">
        <v>37</v>
      </c>
      <c r="E464" s="186">
        <f t="shared" si="1260"/>
        <v>0</v>
      </c>
      <c r="F464" s="186">
        <f t="shared" si="1261"/>
        <v>0</v>
      </c>
      <c r="G464" s="186" t="e">
        <f t="shared" si="1262"/>
        <v>#DIV/0!</v>
      </c>
      <c r="H464" s="184"/>
      <c r="I464" s="184"/>
      <c r="J464" s="190"/>
      <c r="K464" s="184"/>
      <c r="L464" s="184"/>
      <c r="M464" s="190"/>
      <c r="N464" s="184"/>
      <c r="O464" s="184"/>
      <c r="P464" s="190"/>
      <c r="Q464" s="184"/>
      <c r="R464" s="184"/>
      <c r="S464" s="190"/>
      <c r="T464" s="184"/>
      <c r="U464" s="184"/>
      <c r="V464" s="190"/>
      <c r="W464" s="184"/>
      <c r="X464" s="184"/>
      <c r="Y464" s="190"/>
      <c r="Z464" s="184"/>
      <c r="AA464" s="184"/>
      <c r="AB464" s="190"/>
      <c r="AC464" s="184"/>
      <c r="AD464" s="184"/>
      <c r="AE464" s="190"/>
      <c r="AF464" s="184"/>
      <c r="AG464" s="184"/>
      <c r="AH464" s="190"/>
      <c r="AI464" s="184"/>
      <c r="AJ464" s="184"/>
      <c r="AK464" s="190"/>
      <c r="AL464" s="184"/>
      <c r="AM464" s="184"/>
      <c r="AN464" s="184"/>
      <c r="AO464" s="184"/>
      <c r="AP464" s="190"/>
      <c r="AQ464" s="190"/>
      <c r="AR464" s="190"/>
      <c r="AS464" s="184"/>
      <c r="AT464" s="184"/>
      <c r="AU464" s="190"/>
      <c r="AV464" s="300"/>
    </row>
    <row r="465" spans="1:48" ht="69.75" customHeight="1">
      <c r="A465" s="298"/>
      <c r="B465" s="299"/>
      <c r="C465" s="299"/>
      <c r="D465" s="188" t="s">
        <v>2</v>
      </c>
      <c r="E465" s="186">
        <f t="shared" si="1260"/>
        <v>0</v>
      </c>
      <c r="F465" s="186">
        <f t="shared" si="1261"/>
        <v>0</v>
      </c>
      <c r="G465" s="186" t="e">
        <f t="shared" si="1262"/>
        <v>#DIV/0!</v>
      </c>
      <c r="H465" s="184"/>
      <c r="I465" s="184"/>
      <c r="J465" s="190"/>
      <c r="K465" s="184"/>
      <c r="L465" s="184"/>
      <c r="M465" s="190"/>
      <c r="N465" s="184"/>
      <c r="O465" s="184"/>
      <c r="P465" s="190"/>
      <c r="Q465" s="184"/>
      <c r="R465" s="184"/>
      <c r="S465" s="190"/>
      <c r="T465" s="184"/>
      <c r="U465" s="184"/>
      <c r="V465" s="190"/>
      <c r="W465" s="184"/>
      <c r="X465" s="184"/>
      <c r="Y465" s="190"/>
      <c r="Z465" s="184"/>
      <c r="AA465" s="184"/>
      <c r="AB465" s="190"/>
      <c r="AC465" s="184"/>
      <c r="AD465" s="184"/>
      <c r="AE465" s="190"/>
      <c r="AF465" s="184"/>
      <c r="AG465" s="184"/>
      <c r="AH465" s="190"/>
      <c r="AI465" s="184"/>
      <c r="AJ465" s="184"/>
      <c r="AK465" s="190"/>
      <c r="AL465" s="190"/>
      <c r="AM465" s="190"/>
      <c r="AN465" s="184"/>
      <c r="AO465" s="184"/>
      <c r="AP465" s="190"/>
      <c r="AQ465" s="190"/>
      <c r="AR465" s="190"/>
      <c r="AS465" s="184"/>
      <c r="AT465" s="184"/>
      <c r="AU465" s="190"/>
      <c r="AV465" s="300"/>
    </row>
    <row r="466" spans="1:48" ht="69.75" customHeight="1">
      <c r="A466" s="298"/>
      <c r="B466" s="299"/>
      <c r="C466" s="299"/>
      <c r="D466" s="188" t="s">
        <v>43</v>
      </c>
      <c r="E466" s="186">
        <f t="shared" si="1260"/>
        <v>10286.799999999999</v>
      </c>
      <c r="F466" s="186">
        <f t="shared" si="1261"/>
        <v>5483.5274099999997</v>
      </c>
      <c r="G466" s="186">
        <f t="shared" si="1262"/>
        <v>53.306445250223589</v>
      </c>
      <c r="H466" s="184"/>
      <c r="I466" s="184"/>
      <c r="J466" s="190"/>
      <c r="K466" s="184"/>
      <c r="L466" s="184"/>
      <c r="M466" s="190"/>
      <c r="N466" s="184">
        <v>2414.0579400000001</v>
      </c>
      <c r="O466" s="184">
        <v>2414.0579400000001</v>
      </c>
      <c r="P466" s="190"/>
      <c r="Q466" s="184">
        <v>856.14851999999996</v>
      </c>
      <c r="R466" s="184">
        <v>856.14851999999996</v>
      </c>
      <c r="S466" s="190"/>
      <c r="T466" s="184">
        <v>918.98366999999996</v>
      </c>
      <c r="U466" s="184">
        <v>918.98366999999996</v>
      </c>
      <c r="V466" s="190"/>
      <c r="W466" s="184">
        <v>648.49058000000002</v>
      </c>
      <c r="X466" s="184">
        <v>648.49058000000002</v>
      </c>
      <c r="Y466" s="190"/>
      <c r="Z466" s="184">
        <v>260.59257000000002</v>
      </c>
      <c r="AA466" s="184">
        <v>260.59257000000002</v>
      </c>
      <c r="AB466" s="190"/>
      <c r="AC466" s="184"/>
      <c r="AD466" s="184"/>
      <c r="AE466" s="190"/>
      <c r="AF466" s="184">
        <v>385.25412999999998</v>
      </c>
      <c r="AG466" s="184">
        <v>385.25412999999998</v>
      </c>
      <c r="AH466" s="190"/>
      <c r="AI466" s="184">
        <v>1003</v>
      </c>
      <c r="AJ466" s="184"/>
      <c r="AK466" s="190"/>
      <c r="AL466" s="190"/>
      <c r="AM466" s="190"/>
      <c r="AN466" s="184">
        <v>500</v>
      </c>
      <c r="AO466" s="184"/>
      <c r="AP466" s="190"/>
      <c r="AQ466" s="190"/>
      <c r="AR466" s="190"/>
      <c r="AS466" s="184">
        <v>3300.27259</v>
      </c>
      <c r="AT466" s="184"/>
      <c r="AU466" s="190"/>
      <c r="AV466" s="300"/>
    </row>
    <row r="467" spans="1:48" ht="69.75" customHeight="1">
      <c r="A467" s="298"/>
      <c r="B467" s="299"/>
      <c r="C467" s="299"/>
      <c r="D467" s="189" t="s">
        <v>273</v>
      </c>
      <c r="E467" s="186">
        <f t="shared" si="1260"/>
        <v>0</v>
      </c>
      <c r="F467" s="186">
        <f t="shared" si="1261"/>
        <v>0</v>
      </c>
      <c r="G467" s="186" t="e">
        <f t="shared" si="1262"/>
        <v>#DIV/0!</v>
      </c>
      <c r="H467" s="184"/>
      <c r="I467" s="184"/>
      <c r="J467" s="190"/>
      <c r="K467" s="184"/>
      <c r="L467" s="184"/>
      <c r="M467" s="190"/>
      <c r="N467" s="184"/>
      <c r="O467" s="184"/>
      <c r="P467" s="190"/>
      <c r="Q467" s="184"/>
      <c r="R467" s="184"/>
      <c r="S467" s="190"/>
      <c r="T467" s="184"/>
      <c r="U467" s="184"/>
      <c r="V467" s="190"/>
      <c r="W467" s="184"/>
      <c r="X467" s="184"/>
      <c r="Y467" s="190"/>
      <c r="Z467" s="184"/>
      <c r="AA467" s="184"/>
      <c r="AB467" s="190"/>
      <c r="AC467" s="184"/>
      <c r="AD467" s="184"/>
      <c r="AE467" s="190"/>
      <c r="AF467" s="184"/>
      <c r="AG467" s="184"/>
      <c r="AH467" s="190"/>
      <c r="AI467" s="184"/>
      <c r="AJ467" s="184"/>
      <c r="AK467" s="190"/>
      <c r="AL467" s="190"/>
      <c r="AM467" s="190"/>
      <c r="AN467" s="184"/>
      <c r="AO467" s="184"/>
      <c r="AP467" s="190"/>
      <c r="AQ467" s="190"/>
      <c r="AR467" s="190"/>
      <c r="AS467" s="184"/>
      <c r="AT467" s="184"/>
      <c r="AU467" s="190"/>
      <c r="AV467" s="300"/>
    </row>
    <row r="468" spans="1:48" s="116" customFormat="1" ht="22.2" customHeight="1">
      <c r="A468" s="306" t="s">
        <v>381</v>
      </c>
      <c r="B468" s="306"/>
      <c r="C468" s="306"/>
      <c r="D468" s="192" t="s">
        <v>41</v>
      </c>
      <c r="E468" s="186">
        <f t="shared" si="1260"/>
        <v>60623.300300000003</v>
      </c>
      <c r="F468" s="186">
        <f t="shared" si="1261"/>
        <v>38877.94184</v>
      </c>
      <c r="G468" s="186">
        <f t="shared" si="1262"/>
        <v>64.130361837130138</v>
      </c>
      <c r="H468" s="186">
        <f>H469+H470+H471</f>
        <v>0</v>
      </c>
      <c r="I468" s="186">
        <f t="shared" ref="I468:AU468" si="1384">I469+I470+I471</f>
        <v>0</v>
      </c>
      <c r="J468" s="186">
        <f t="shared" si="1384"/>
        <v>0</v>
      </c>
      <c r="K468" s="186">
        <f t="shared" si="1384"/>
        <v>6761.47804</v>
      </c>
      <c r="L468" s="186">
        <f t="shared" si="1384"/>
        <v>6761.47804</v>
      </c>
      <c r="M468" s="186">
        <f t="shared" si="1384"/>
        <v>100</v>
      </c>
      <c r="N468" s="186">
        <f t="shared" si="1384"/>
        <v>10601.732190000001</v>
      </c>
      <c r="O468" s="186">
        <f t="shared" si="1384"/>
        <v>10601.732190000001</v>
      </c>
      <c r="P468" s="186">
        <f t="shared" si="1384"/>
        <v>0</v>
      </c>
      <c r="Q468" s="186">
        <f t="shared" si="1384"/>
        <v>5312.0261099999998</v>
      </c>
      <c r="R468" s="186">
        <f t="shared" si="1384"/>
        <v>5312.0261099999998</v>
      </c>
      <c r="S468" s="186">
        <f t="shared" si="1384"/>
        <v>0</v>
      </c>
      <c r="T468" s="186">
        <f t="shared" si="1384"/>
        <v>5130.5555999999997</v>
      </c>
      <c r="U468" s="186">
        <f t="shared" si="1384"/>
        <v>5130.5555999999997</v>
      </c>
      <c r="V468" s="186">
        <f t="shared" si="1384"/>
        <v>0</v>
      </c>
      <c r="W468" s="186">
        <f t="shared" si="1384"/>
        <v>4099.8081899999997</v>
      </c>
      <c r="X468" s="186">
        <f t="shared" si="1384"/>
        <v>4099.8081899999997</v>
      </c>
      <c r="Y468" s="186">
        <f t="shared" si="1384"/>
        <v>0</v>
      </c>
      <c r="Z468" s="186">
        <f t="shared" si="1384"/>
        <v>2673.9875300000003</v>
      </c>
      <c r="AA468" s="186">
        <f t="shared" si="1384"/>
        <v>2673.9875300000003</v>
      </c>
      <c r="AB468" s="186">
        <f t="shared" si="1384"/>
        <v>0</v>
      </c>
      <c r="AC468" s="186">
        <f t="shared" si="1384"/>
        <v>1541.31981</v>
      </c>
      <c r="AD468" s="186">
        <f t="shared" si="1384"/>
        <v>1541.31981</v>
      </c>
      <c r="AE468" s="186">
        <f t="shared" si="1384"/>
        <v>0</v>
      </c>
      <c r="AF468" s="186">
        <f t="shared" si="1384"/>
        <v>2757.0343699999999</v>
      </c>
      <c r="AG468" s="186">
        <f t="shared" si="1384"/>
        <v>2757.0343699999999</v>
      </c>
      <c r="AH468" s="186">
        <f t="shared" si="1384"/>
        <v>0</v>
      </c>
      <c r="AI468" s="186">
        <f t="shared" si="1384"/>
        <v>5153</v>
      </c>
      <c r="AJ468" s="186">
        <f t="shared" si="1384"/>
        <v>0</v>
      </c>
      <c r="AK468" s="186">
        <f t="shared" si="1384"/>
        <v>0</v>
      </c>
      <c r="AL468" s="186">
        <f t="shared" si="1384"/>
        <v>0</v>
      </c>
      <c r="AM468" s="186">
        <f t="shared" si="1384"/>
        <v>0</v>
      </c>
      <c r="AN468" s="186">
        <f t="shared" si="1384"/>
        <v>4650</v>
      </c>
      <c r="AO468" s="186">
        <f t="shared" si="1384"/>
        <v>0</v>
      </c>
      <c r="AP468" s="186">
        <f t="shared" si="1384"/>
        <v>0</v>
      </c>
      <c r="AQ468" s="186">
        <f t="shared" si="1384"/>
        <v>0</v>
      </c>
      <c r="AR468" s="186">
        <f t="shared" si="1384"/>
        <v>0</v>
      </c>
      <c r="AS468" s="186">
        <f t="shared" si="1384"/>
        <v>11942.358460000001</v>
      </c>
      <c r="AT468" s="186">
        <f t="shared" si="1384"/>
        <v>0</v>
      </c>
      <c r="AU468" s="186">
        <f t="shared" si="1384"/>
        <v>0</v>
      </c>
      <c r="AV468" s="300"/>
    </row>
    <row r="469" spans="1:48">
      <c r="A469" s="306"/>
      <c r="B469" s="306"/>
      <c r="C469" s="306"/>
      <c r="D469" s="188" t="s">
        <v>37</v>
      </c>
      <c r="E469" s="186">
        <f t="shared" si="1260"/>
        <v>0</v>
      </c>
      <c r="F469" s="186">
        <f t="shared" si="1261"/>
        <v>0</v>
      </c>
      <c r="G469" s="186" t="e">
        <f t="shared" si="1262"/>
        <v>#DIV/0!</v>
      </c>
      <c r="H469" s="184">
        <f>H449</f>
        <v>0</v>
      </c>
      <c r="I469" s="184">
        <f t="shared" ref="I469:AU469" si="1385">I449</f>
        <v>0</v>
      </c>
      <c r="J469" s="184">
        <f t="shared" si="1385"/>
        <v>0</v>
      </c>
      <c r="K469" s="184">
        <f t="shared" si="1385"/>
        <v>0</v>
      </c>
      <c r="L469" s="184">
        <f t="shared" si="1385"/>
        <v>0</v>
      </c>
      <c r="M469" s="184">
        <f t="shared" si="1385"/>
        <v>0</v>
      </c>
      <c r="N469" s="184">
        <f t="shared" si="1385"/>
        <v>0</v>
      </c>
      <c r="O469" s="184">
        <f t="shared" si="1385"/>
        <v>0</v>
      </c>
      <c r="P469" s="184">
        <f t="shared" si="1385"/>
        <v>0</v>
      </c>
      <c r="Q469" s="184">
        <f t="shared" si="1385"/>
        <v>0</v>
      </c>
      <c r="R469" s="184">
        <f t="shared" si="1385"/>
        <v>0</v>
      </c>
      <c r="S469" s="184">
        <f t="shared" si="1385"/>
        <v>0</v>
      </c>
      <c r="T469" s="184">
        <f t="shared" si="1385"/>
        <v>0</v>
      </c>
      <c r="U469" s="184">
        <f t="shared" si="1385"/>
        <v>0</v>
      </c>
      <c r="V469" s="184">
        <f t="shared" si="1385"/>
        <v>0</v>
      </c>
      <c r="W469" s="184">
        <f t="shared" si="1385"/>
        <v>0</v>
      </c>
      <c r="X469" s="184">
        <f t="shared" si="1385"/>
        <v>0</v>
      </c>
      <c r="Y469" s="184">
        <f t="shared" si="1385"/>
        <v>0</v>
      </c>
      <c r="Z469" s="184">
        <f t="shared" si="1385"/>
        <v>0</v>
      </c>
      <c r="AA469" s="184">
        <f t="shared" si="1385"/>
        <v>0</v>
      </c>
      <c r="AB469" s="184">
        <f t="shared" si="1385"/>
        <v>0</v>
      </c>
      <c r="AC469" s="184">
        <f t="shared" si="1385"/>
        <v>0</v>
      </c>
      <c r="AD469" s="184">
        <f t="shared" si="1385"/>
        <v>0</v>
      </c>
      <c r="AE469" s="184">
        <f t="shared" si="1385"/>
        <v>0</v>
      </c>
      <c r="AF469" s="184">
        <f t="shared" si="1385"/>
        <v>0</v>
      </c>
      <c r="AG469" s="184">
        <f t="shared" si="1385"/>
        <v>0</v>
      </c>
      <c r="AH469" s="184">
        <f t="shared" si="1385"/>
        <v>0</v>
      </c>
      <c r="AI469" s="184">
        <f t="shared" si="1385"/>
        <v>0</v>
      </c>
      <c r="AJ469" s="184">
        <f t="shared" si="1385"/>
        <v>0</v>
      </c>
      <c r="AK469" s="184">
        <f t="shared" si="1385"/>
        <v>0</v>
      </c>
      <c r="AL469" s="184">
        <f t="shared" si="1385"/>
        <v>0</v>
      </c>
      <c r="AM469" s="184">
        <f t="shared" si="1385"/>
        <v>0</v>
      </c>
      <c r="AN469" s="184">
        <f t="shared" si="1385"/>
        <v>0</v>
      </c>
      <c r="AO469" s="184">
        <f t="shared" si="1385"/>
        <v>0</v>
      </c>
      <c r="AP469" s="184">
        <f t="shared" si="1385"/>
        <v>0</v>
      </c>
      <c r="AQ469" s="184">
        <f t="shared" si="1385"/>
        <v>0</v>
      </c>
      <c r="AR469" s="184">
        <f t="shared" si="1385"/>
        <v>0</v>
      </c>
      <c r="AS469" s="184">
        <f t="shared" si="1385"/>
        <v>0</v>
      </c>
      <c r="AT469" s="184">
        <f t="shared" si="1385"/>
        <v>0</v>
      </c>
      <c r="AU469" s="184">
        <f t="shared" si="1385"/>
        <v>0</v>
      </c>
      <c r="AV469" s="300"/>
    </row>
    <row r="470" spans="1:48" ht="31.2" customHeight="1">
      <c r="A470" s="306"/>
      <c r="B470" s="306"/>
      <c r="C470" s="306"/>
      <c r="D470" s="188" t="s">
        <v>2</v>
      </c>
      <c r="E470" s="186">
        <f t="shared" si="1260"/>
        <v>50336.500300000007</v>
      </c>
      <c r="F470" s="186">
        <f t="shared" si="1261"/>
        <v>33394.414430000004</v>
      </c>
      <c r="G470" s="186">
        <f t="shared" si="1262"/>
        <v>66.342344483571495</v>
      </c>
      <c r="H470" s="184">
        <f t="shared" ref="H470:AU470" si="1386">H450</f>
        <v>0</v>
      </c>
      <c r="I470" s="184">
        <f t="shared" si="1386"/>
        <v>0</v>
      </c>
      <c r="J470" s="184">
        <f t="shared" si="1386"/>
        <v>0</v>
      </c>
      <c r="K470" s="184">
        <f t="shared" si="1386"/>
        <v>6761.47804</v>
      </c>
      <c r="L470" s="184">
        <f t="shared" si="1386"/>
        <v>6761.47804</v>
      </c>
      <c r="M470" s="184">
        <f t="shared" si="1386"/>
        <v>100</v>
      </c>
      <c r="N470" s="184">
        <f t="shared" si="1386"/>
        <v>8187.67425</v>
      </c>
      <c r="O470" s="184">
        <f t="shared" si="1386"/>
        <v>8187.67425</v>
      </c>
      <c r="P470" s="184">
        <f t="shared" si="1386"/>
        <v>0</v>
      </c>
      <c r="Q470" s="184">
        <f t="shared" si="1386"/>
        <v>4455.8775900000001</v>
      </c>
      <c r="R470" s="184">
        <f t="shared" si="1386"/>
        <v>4455.8775900000001</v>
      </c>
      <c r="S470" s="184">
        <f t="shared" si="1386"/>
        <v>0</v>
      </c>
      <c r="T470" s="184">
        <f t="shared" si="1386"/>
        <v>4211.5719300000001</v>
      </c>
      <c r="U470" s="184">
        <f t="shared" si="1386"/>
        <v>4211.5719300000001</v>
      </c>
      <c r="V470" s="184">
        <f t="shared" si="1386"/>
        <v>0</v>
      </c>
      <c r="W470" s="184">
        <f t="shared" si="1386"/>
        <v>3451.3176100000001</v>
      </c>
      <c r="X470" s="184">
        <f t="shared" si="1386"/>
        <v>3451.3176100000001</v>
      </c>
      <c r="Y470" s="184">
        <f t="shared" si="1386"/>
        <v>0</v>
      </c>
      <c r="Z470" s="184">
        <f t="shared" si="1386"/>
        <v>2413.3949600000001</v>
      </c>
      <c r="AA470" s="184">
        <f t="shared" si="1386"/>
        <v>2413.3949600000001</v>
      </c>
      <c r="AB470" s="184">
        <f t="shared" si="1386"/>
        <v>0</v>
      </c>
      <c r="AC470" s="184">
        <f t="shared" si="1386"/>
        <v>1541.31981</v>
      </c>
      <c r="AD470" s="184">
        <f t="shared" si="1386"/>
        <v>1541.31981</v>
      </c>
      <c r="AE470" s="184">
        <f t="shared" si="1386"/>
        <v>0</v>
      </c>
      <c r="AF470" s="184">
        <f t="shared" si="1386"/>
        <v>2371.78024</v>
      </c>
      <c r="AG470" s="184">
        <f t="shared" si="1386"/>
        <v>2371.78024</v>
      </c>
      <c r="AH470" s="184">
        <f t="shared" si="1386"/>
        <v>0</v>
      </c>
      <c r="AI470" s="184">
        <f t="shared" si="1386"/>
        <v>4150</v>
      </c>
      <c r="AJ470" s="184">
        <f t="shared" si="1386"/>
        <v>0</v>
      </c>
      <c r="AK470" s="184">
        <f t="shared" si="1386"/>
        <v>0</v>
      </c>
      <c r="AL470" s="184">
        <f t="shared" si="1386"/>
        <v>0</v>
      </c>
      <c r="AM470" s="184">
        <f t="shared" si="1386"/>
        <v>0</v>
      </c>
      <c r="AN470" s="184">
        <f t="shared" si="1386"/>
        <v>4150</v>
      </c>
      <c r="AO470" s="184">
        <f t="shared" si="1386"/>
        <v>0</v>
      </c>
      <c r="AP470" s="184">
        <f t="shared" si="1386"/>
        <v>0</v>
      </c>
      <c r="AQ470" s="184">
        <f t="shared" si="1386"/>
        <v>0</v>
      </c>
      <c r="AR470" s="184">
        <f t="shared" si="1386"/>
        <v>0</v>
      </c>
      <c r="AS470" s="184">
        <f t="shared" si="1386"/>
        <v>8642.0858700000008</v>
      </c>
      <c r="AT470" s="184">
        <f t="shared" si="1386"/>
        <v>0</v>
      </c>
      <c r="AU470" s="184">
        <f t="shared" si="1386"/>
        <v>0</v>
      </c>
      <c r="AV470" s="300"/>
    </row>
    <row r="471" spans="1:48" ht="21.75" customHeight="1">
      <c r="A471" s="306"/>
      <c r="B471" s="306"/>
      <c r="C471" s="306"/>
      <c r="D471" s="188" t="s">
        <v>43</v>
      </c>
      <c r="E471" s="186">
        <f t="shared" si="1260"/>
        <v>10286.799999999999</v>
      </c>
      <c r="F471" s="186">
        <f t="shared" si="1261"/>
        <v>5483.5274099999997</v>
      </c>
      <c r="G471" s="186">
        <f t="shared" si="1262"/>
        <v>53.306445250223589</v>
      </c>
      <c r="H471" s="184">
        <f t="shared" ref="H471:AU471" si="1387">H451</f>
        <v>0</v>
      </c>
      <c r="I471" s="184">
        <f t="shared" si="1387"/>
        <v>0</v>
      </c>
      <c r="J471" s="184">
        <f t="shared" si="1387"/>
        <v>0</v>
      </c>
      <c r="K471" s="184">
        <f t="shared" si="1387"/>
        <v>0</v>
      </c>
      <c r="L471" s="184">
        <f t="shared" si="1387"/>
        <v>0</v>
      </c>
      <c r="M471" s="184">
        <f t="shared" si="1387"/>
        <v>0</v>
      </c>
      <c r="N471" s="184">
        <f t="shared" si="1387"/>
        <v>2414.0579400000001</v>
      </c>
      <c r="O471" s="184">
        <f t="shared" si="1387"/>
        <v>2414.0579400000001</v>
      </c>
      <c r="P471" s="184">
        <f t="shared" si="1387"/>
        <v>0</v>
      </c>
      <c r="Q471" s="184">
        <f t="shared" si="1387"/>
        <v>856.14851999999996</v>
      </c>
      <c r="R471" s="184">
        <f t="shared" si="1387"/>
        <v>856.14851999999996</v>
      </c>
      <c r="S471" s="184">
        <f t="shared" si="1387"/>
        <v>0</v>
      </c>
      <c r="T471" s="184">
        <f t="shared" si="1387"/>
        <v>918.98366999999996</v>
      </c>
      <c r="U471" s="184">
        <f t="shared" si="1387"/>
        <v>918.98366999999996</v>
      </c>
      <c r="V471" s="184">
        <f t="shared" si="1387"/>
        <v>0</v>
      </c>
      <c r="W471" s="184">
        <f t="shared" si="1387"/>
        <v>648.49058000000002</v>
      </c>
      <c r="X471" s="184">
        <f t="shared" si="1387"/>
        <v>648.49058000000002</v>
      </c>
      <c r="Y471" s="184">
        <f t="shared" si="1387"/>
        <v>0</v>
      </c>
      <c r="Z471" s="184">
        <f t="shared" si="1387"/>
        <v>260.59257000000002</v>
      </c>
      <c r="AA471" s="184">
        <f t="shared" si="1387"/>
        <v>260.59257000000002</v>
      </c>
      <c r="AB471" s="184">
        <f t="shared" si="1387"/>
        <v>0</v>
      </c>
      <c r="AC471" s="184">
        <f t="shared" si="1387"/>
        <v>0</v>
      </c>
      <c r="AD471" s="184">
        <f t="shared" si="1387"/>
        <v>0</v>
      </c>
      <c r="AE471" s="184">
        <f t="shared" si="1387"/>
        <v>0</v>
      </c>
      <c r="AF471" s="184">
        <f t="shared" si="1387"/>
        <v>385.25412999999998</v>
      </c>
      <c r="AG471" s="184">
        <f t="shared" si="1387"/>
        <v>385.25412999999998</v>
      </c>
      <c r="AH471" s="184">
        <f t="shared" si="1387"/>
        <v>0</v>
      </c>
      <c r="AI471" s="184">
        <f t="shared" si="1387"/>
        <v>1003</v>
      </c>
      <c r="AJ471" s="184">
        <f t="shared" si="1387"/>
        <v>0</v>
      </c>
      <c r="AK471" s="184">
        <f t="shared" si="1387"/>
        <v>0</v>
      </c>
      <c r="AL471" s="184">
        <f t="shared" si="1387"/>
        <v>0</v>
      </c>
      <c r="AM471" s="184">
        <f t="shared" si="1387"/>
        <v>0</v>
      </c>
      <c r="AN471" s="184">
        <f t="shared" si="1387"/>
        <v>500</v>
      </c>
      <c r="AO471" s="184">
        <f t="shared" si="1387"/>
        <v>0</v>
      </c>
      <c r="AP471" s="184">
        <f t="shared" si="1387"/>
        <v>0</v>
      </c>
      <c r="AQ471" s="184">
        <f t="shared" si="1387"/>
        <v>0</v>
      </c>
      <c r="AR471" s="184">
        <f t="shared" si="1387"/>
        <v>0</v>
      </c>
      <c r="AS471" s="184">
        <f t="shared" si="1387"/>
        <v>3300.27259</v>
      </c>
      <c r="AT471" s="184">
        <f t="shared" si="1387"/>
        <v>0</v>
      </c>
      <c r="AU471" s="184">
        <f t="shared" si="1387"/>
        <v>0</v>
      </c>
      <c r="AV471" s="300"/>
    </row>
    <row r="472" spans="1:48" ht="30" customHeight="1">
      <c r="A472" s="306"/>
      <c r="B472" s="306"/>
      <c r="C472" s="306"/>
      <c r="D472" s="189" t="s">
        <v>273</v>
      </c>
      <c r="E472" s="186">
        <f t="shared" si="1260"/>
        <v>0</v>
      </c>
      <c r="F472" s="186">
        <f t="shared" si="1261"/>
        <v>0</v>
      </c>
      <c r="G472" s="186" t="e">
        <f t="shared" si="1262"/>
        <v>#DIV/0!</v>
      </c>
      <c r="H472" s="184">
        <f t="shared" ref="H472:AU472" si="1388">H452</f>
        <v>0</v>
      </c>
      <c r="I472" s="184">
        <f t="shared" si="1388"/>
        <v>0</v>
      </c>
      <c r="J472" s="184">
        <f t="shared" si="1388"/>
        <v>0</v>
      </c>
      <c r="K472" s="184">
        <f t="shared" si="1388"/>
        <v>0</v>
      </c>
      <c r="L472" s="184">
        <f t="shared" si="1388"/>
        <v>0</v>
      </c>
      <c r="M472" s="184">
        <f t="shared" si="1388"/>
        <v>0</v>
      </c>
      <c r="N472" s="184">
        <f t="shared" si="1388"/>
        <v>0</v>
      </c>
      <c r="O472" s="184">
        <f t="shared" si="1388"/>
        <v>0</v>
      </c>
      <c r="P472" s="184">
        <f t="shared" si="1388"/>
        <v>0</v>
      </c>
      <c r="Q472" s="184">
        <f t="shared" si="1388"/>
        <v>0</v>
      </c>
      <c r="R472" s="184">
        <f t="shared" si="1388"/>
        <v>0</v>
      </c>
      <c r="S472" s="184">
        <f t="shared" si="1388"/>
        <v>0</v>
      </c>
      <c r="T472" s="184">
        <f t="shared" si="1388"/>
        <v>0</v>
      </c>
      <c r="U472" s="184">
        <f t="shared" si="1388"/>
        <v>0</v>
      </c>
      <c r="V472" s="184">
        <f t="shared" si="1388"/>
        <v>0</v>
      </c>
      <c r="W472" s="184">
        <f t="shared" si="1388"/>
        <v>0</v>
      </c>
      <c r="X472" s="184">
        <f t="shared" si="1388"/>
        <v>0</v>
      </c>
      <c r="Y472" s="184">
        <f t="shared" si="1388"/>
        <v>0</v>
      </c>
      <c r="Z472" s="184">
        <f t="shared" si="1388"/>
        <v>0</v>
      </c>
      <c r="AA472" s="184">
        <f t="shared" si="1388"/>
        <v>0</v>
      </c>
      <c r="AB472" s="184">
        <f t="shared" si="1388"/>
        <v>0</v>
      </c>
      <c r="AC472" s="184">
        <f t="shared" si="1388"/>
        <v>0</v>
      </c>
      <c r="AD472" s="184">
        <f t="shared" si="1388"/>
        <v>0</v>
      </c>
      <c r="AE472" s="184">
        <f t="shared" si="1388"/>
        <v>0</v>
      </c>
      <c r="AF472" s="184">
        <f t="shared" si="1388"/>
        <v>0</v>
      </c>
      <c r="AG472" s="184">
        <f t="shared" si="1388"/>
        <v>0</v>
      </c>
      <c r="AH472" s="184">
        <f t="shared" si="1388"/>
        <v>0</v>
      </c>
      <c r="AI472" s="184">
        <f t="shared" si="1388"/>
        <v>0</v>
      </c>
      <c r="AJ472" s="184">
        <f t="shared" si="1388"/>
        <v>0</v>
      </c>
      <c r="AK472" s="184">
        <f t="shared" si="1388"/>
        <v>0</v>
      </c>
      <c r="AL472" s="184">
        <f t="shared" si="1388"/>
        <v>0</v>
      </c>
      <c r="AM472" s="184">
        <f t="shared" si="1388"/>
        <v>0</v>
      </c>
      <c r="AN472" s="184">
        <f t="shared" si="1388"/>
        <v>0</v>
      </c>
      <c r="AO472" s="184">
        <f t="shared" si="1388"/>
        <v>0</v>
      </c>
      <c r="AP472" s="184">
        <f t="shared" si="1388"/>
        <v>0</v>
      </c>
      <c r="AQ472" s="184">
        <f t="shared" si="1388"/>
        <v>0</v>
      </c>
      <c r="AR472" s="184">
        <f t="shared" si="1388"/>
        <v>0</v>
      </c>
      <c r="AS472" s="184">
        <f t="shared" si="1388"/>
        <v>0</v>
      </c>
      <c r="AT472" s="184">
        <f t="shared" si="1388"/>
        <v>0</v>
      </c>
      <c r="AU472" s="184">
        <f t="shared" si="1388"/>
        <v>0</v>
      </c>
      <c r="AV472" s="300"/>
    </row>
    <row r="473" spans="1:48" ht="21" customHeight="1">
      <c r="A473" s="354" t="s">
        <v>276</v>
      </c>
      <c r="B473" s="354"/>
      <c r="C473" s="354"/>
      <c r="D473" s="192" t="s">
        <v>41</v>
      </c>
      <c r="E473" s="186">
        <f t="shared" si="1260"/>
        <v>60623.300300000003</v>
      </c>
      <c r="F473" s="186">
        <f t="shared" si="1261"/>
        <v>38877.94184</v>
      </c>
      <c r="G473" s="186">
        <f t="shared" si="1262"/>
        <v>64.130361837130138</v>
      </c>
      <c r="H473" s="186">
        <f>H474+H475+H476</f>
        <v>0</v>
      </c>
      <c r="I473" s="186">
        <f t="shared" ref="I473:AU473" si="1389">I474+I475+I476</f>
        <v>0</v>
      </c>
      <c r="J473" s="186">
        <f t="shared" si="1389"/>
        <v>0</v>
      </c>
      <c r="K473" s="186">
        <f t="shared" si="1389"/>
        <v>6761.47804</v>
      </c>
      <c r="L473" s="186">
        <f t="shared" si="1389"/>
        <v>6761.47804</v>
      </c>
      <c r="M473" s="186">
        <f t="shared" si="1389"/>
        <v>100</v>
      </c>
      <c r="N473" s="186">
        <f t="shared" si="1389"/>
        <v>10601.732190000001</v>
      </c>
      <c r="O473" s="186">
        <f t="shared" si="1389"/>
        <v>10601.732190000001</v>
      </c>
      <c r="P473" s="186">
        <f t="shared" si="1389"/>
        <v>0</v>
      </c>
      <c r="Q473" s="186">
        <f t="shared" si="1389"/>
        <v>5312.0261099999998</v>
      </c>
      <c r="R473" s="186">
        <f t="shared" si="1389"/>
        <v>5312.0261099999998</v>
      </c>
      <c r="S473" s="186">
        <f t="shared" si="1389"/>
        <v>0</v>
      </c>
      <c r="T473" s="186">
        <f t="shared" si="1389"/>
        <v>5130.5555999999997</v>
      </c>
      <c r="U473" s="186">
        <f t="shared" si="1389"/>
        <v>5130.5555999999997</v>
      </c>
      <c r="V473" s="186">
        <f t="shared" si="1389"/>
        <v>0</v>
      </c>
      <c r="W473" s="186">
        <f t="shared" si="1389"/>
        <v>4099.8081899999997</v>
      </c>
      <c r="X473" s="186">
        <f t="shared" si="1389"/>
        <v>4099.8081899999997</v>
      </c>
      <c r="Y473" s="186">
        <f t="shared" si="1389"/>
        <v>0</v>
      </c>
      <c r="Z473" s="186">
        <f t="shared" si="1389"/>
        <v>2673.9875300000003</v>
      </c>
      <c r="AA473" s="186">
        <f t="shared" si="1389"/>
        <v>2673.9875300000003</v>
      </c>
      <c r="AB473" s="186">
        <f t="shared" si="1389"/>
        <v>0</v>
      </c>
      <c r="AC473" s="186">
        <f t="shared" si="1389"/>
        <v>1541.31981</v>
      </c>
      <c r="AD473" s="186">
        <f t="shared" si="1389"/>
        <v>1541.31981</v>
      </c>
      <c r="AE473" s="186">
        <f t="shared" si="1389"/>
        <v>0</v>
      </c>
      <c r="AF473" s="186">
        <f t="shared" si="1389"/>
        <v>2757.0343699999999</v>
      </c>
      <c r="AG473" s="186">
        <f t="shared" si="1389"/>
        <v>2757.0343699999999</v>
      </c>
      <c r="AH473" s="186">
        <f t="shared" si="1389"/>
        <v>0</v>
      </c>
      <c r="AI473" s="186">
        <f t="shared" si="1389"/>
        <v>5153</v>
      </c>
      <c r="AJ473" s="186">
        <f t="shared" si="1389"/>
        <v>0</v>
      </c>
      <c r="AK473" s="186">
        <f t="shared" si="1389"/>
        <v>0</v>
      </c>
      <c r="AL473" s="186">
        <f t="shared" si="1389"/>
        <v>0</v>
      </c>
      <c r="AM473" s="186">
        <f t="shared" si="1389"/>
        <v>0</v>
      </c>
      <c r="AN473" s="186">
        <f t="shared" si="1389"/>
        <v>4650</v>
      </c>
      <c r="AO473" s="186">
        <f t="shared" si="1389"/>
        <v>0</v>
      </c>
      <c r="AP473" s="186">
        <f t="shared" si="1389"/>
        <v>0</v>
      </c>
      <c r="AQ473" s="186">
        <f t="shared" si="1389"/>
        <v>0</v>
      </c>
      <c r="AR473" s="186">
        <f t="shared" si="1389"/>
        <v>0</v>
      </c>
      <c r="AS473" s="186">
        <f t="shared" si="1389"/>
        <v>11942.358460000001</v>
      </c>
      <c r="AT473" s="186">
        <f t="shared" si="1389"/>
        <v>0</v>
      </c>
      <c r="AU473" s="186">
        <f t="shared" si="1389"/>
        <v>0</v>
      </c>
      <c r="AV473" s="304"/>
    </row>
    <row r="474" spans="1:48">
      <c r="A474" s="354"/>
      <c r="B474" s="354"/>
      <c r="C474" s="354"/>
      <c r="D474" s="188" t="s">
        <v>37</v>
      </c>
      <c r="E474" s="186">
        <f t="shared" si="1260"/>
        <v>0</v>
      </c>
      <c r="F474" s="186">
        <f t="shared" si="1261"/>
        <v>0</v>
      </c>
      <c r="G474" s="186" t="e">
        <f t="shared" si="1262"/>
        <v>#DIV/0!</v>
      </c>
      <c r="H474" s="184">
        <f>H469</f>
        <v>0</v>
      </c>
      <c r="I474" s="184">
        <f t="shared" ref="I474:AU474" si="1390">I469</f>
        <v>0</v>
      </c>
      <c r="J474" s="184">
        <f t="shared" si="1390"/>
        <v>0</v>
      </c>
      <c r="K474" s="184">
        <f t="shared" si="1390"/>
        <v>0</v>
      </c>
      <c r="L474" s="184">
        <f t="shared" si="1390"/>
        <v>0</v>
      </c>
      <c r="M474" s="184">
        <f t="shared" si="1390"/>
        <v>0</v>
      </c>
      <c r="N474" s="184">
        <f t="shared" si="1390"/>
        <v>0</v>
      </c>
      <c r="O474" s="184">
        <f t="shared" si="1390"/>
        <v>0</v>
      </c>
      <c r="P474" s="184">
        <f t="shared" si="1390"/>
        <v>0</v>
      </c>
      <c r="Q474" s="184">
        <f t="shared" si="1390"/>
        <v>0</v>
      </c>
      <c r="R474" s="184">
        <f t="shared" si="1390"/>
        <v>0</v>
      </c>
      <c r="S474" s="184">
        <f t="shared" si="1390"/>
        <v>0</v>
      </c>
      <c r="T474" s="184">
        <f t="shared" si="1390"/>
        <v>0</v>
      </c>
      <c r="U474" s="184">
        <f t="shared" si="1390"/>
        <v>0</v>
      </c>
      <c r="V474" s="184">
        <f t="shared" si="1390"/>
        <v>0</v>
      </c>
      <c r="W474" s="184">
        <f t="shared" si="1390"/>
        <v>0</v>
      </c>
      <c r="X474" s="184">
        <f t="shared" si="1390"/>
        <v>0</v>
      </c>
      <c r="Y474" s="184">
        <f t="shared" si="1390"/>
        <v>0</v>
      </c>
      <c r="Z474" s="184">
        <f t="shared" si="1390"/>
        <v>0</v>
      </c>
      <c r="AA474" s="184">
        <f t="shared" si="1390"/>
        <v>0</v>
      </c>
      <c r="AB474" s="184">
        <f t="shared" si="1390"/>
        <v>0</v>
      </c>
      <c r="AC474" s="184">
        <f t="shared" si="1390"/>
        <v>0</v>
      </c>
      <c r="AD474" s="184">
        <f t="shared" si="1390"/>
        <v>0</v>
      </c>
      <c r="AE474" s="184">
        <f t="shared" si="1390"/>
        <v>0</v>
      </c>
      <c r="AF474" s="184">
        <f t="shared" si="1390"/>
        <v>0</v>
      </c>
      <c r="AG474" s="184">
        <f t="shared" si="1390"/>
        <v>0</v>
      </c>
      <c r="AH474" s="184">
        <f t="shared" si="1390"/>
        <v>0</v>
      </c>
      <c r="AI474" s="184">
        <f t="shared" si="1390"/>
        <v>0</v>
      </c>
      <c r="AJ474" s="184">
        <f t="shared" si="1390"/>
        <v>0</v>
      </c>
      <c r="AK474" s="184">
        <f t="shared" si="1390"/>
        <v>0</v>
      </c>
      <c r="AL474" s="184">
        <f t="shared" si="1390"/>
        <v>0</v>
      </c>
      <c r="AM474" s="184">
        <f t="shared" si="1390"/>
        <v>0</v>
      </c>
      <c r="AN474" s="184">
        <f t="shared" si="1390"/>
        <v>0</v>
      </c>
      <c r="AO474" s="184">
        <f t="shared" si="1390"/>
        <v>0</v>
      </c>
      <c r="AP474" s="184">
        <f t="shared" si="1390"/>
        <v>0</v>
      </c>
      <c r="AQ474" s="184">
        <f t="shared" si="1390"/>
        <v>0</v>
      </c>
      <c r="AR474" s="184">
        <f t="shared" si="1390"/>
        <v>0</v>
      </c>
      <c r="AS474" s="184">
        <f t="shared" si="1390"/>
        <v>0</v>
      </c>
      <c r="AT474" s="184">
        <f t="shared" si="1390"/>
        <v>0</v>
      </c>
      <c r="AU474" s="184">
        <f t="shared" si="1390"/>
        <v>0</v>
      </c>
      <c r="AV474" s="304"/>
    </row>
    <row r="475" spans="1:48" ht="33" customHeight="1">
      <c r="A475" s="354"/>
      <c r="B475" s="354"/>
      <c r="C475" s="354"/>
      <c r="D475" s="188" t="s">
        <v>2</v>
      </c>
      <c r="E475" s="186">
        <f t="shared" si="1260"/>
        <v>50336.500300000007</v>
      </c>
      <c r="F475" s="186">
        <f t="shared" si="1261"/>
        <v>33394.414430000004</v>
      </c>
      <c r="G475" s="186">
        <f t="shared" si="1262"/>
        <v>66.342344483571495</v>
      </c>
      <c r="H475" s="184">
        <f t="shared" ref="H475:AU475" si="1391">H470</f>
        <v>0</v>
      </c>
      <c r="I475" s="184">
        <f t="shared" si="1391"/>
        <v>0</v>
      </c>
      <c r="J475" s="184">
        <f t="shared" si="1391"/>
        <v>0</v>
      </c>
      <c r="K475" s="184">
        <f t="shared" si="1391"/>
        <v>6761.47804</v>
      </c>
      <c r="L475" s="184">
        <f t="shared" si="1391"/>
        <v>6761.47804</v>
      </c>
      <c r="M475" s="184">
        <f t="shared" si="1391"/>
        <v>100</v>
      </c>
      <c r="N475" s="184">
        <f t="shared" si="1391"/>
        <v>8187.67425</v>
      </c>
      <c r="O475" s="184">
        <f t="shared" si="1391"/>
        <v>8187.67425</v>
      </c>
      <c r="P475" s="184">
        <f t="shared" si="1391"/>
        <v>0</v>
      </c>
      <c r="Q475" s="184">
        <f t="shared" si="1391"/>
        <v>4455.8775900000001</v>
      </c>
      <c r="R475" s="184">
        <f t="shared" si="1391"/>
        <v>4455.8775900000001</v>
      </c>
      <c r="S475" s="184">
        <f t="shared" si="1391"/>
        <v>0</v>
      </c>
      <c r="T475" s="184">
        <f t="shared" si="1391"/>
        <v>4211.5719300000001</v>
      </c>
      <c r="U475" s="184">
        <f t="shared" si="1391"/>
        <v>4211.5719300000001</v>
      </c>
      <c r="V475" s="184">
        <f t="shared" si="1391"/>
        <v>0</v>
      </c>
      <c r="W475" s="184">
        <f t="shared" si="1391"/>
        <v>3451.3176100000001</v>
      </c>
      <c r="X475" s="184">
        <f t="shared" si="1391"/>
        <v>3451.3176100000001</v>
      </c>
      <c r="Y475" s="184">
        <f t="shared" si="1391"/>
        <v>0</v>
      </c>
      <c r="Z475" s="184">
        <f t="shared" si="1391"/>
        <v>2413.3949600000001</v>
      </c>
      <c r="AA475" s="184">
        <f t="shared" si="1391"/>
        <v>2413.3949600000001</v>
      </c>
      <c r="AB475" s="184">
        <f t="shared" si="1391"/>
        <v>0</v>
      </c>
      <c r="AC475" s="184">
        <f t="shared" si="1391"/>
        <v>1541.31981</v>
      </c>
      <c r="AD475" s="184">
        <f t="shared" si="1391"/>
        <v>1541.31981</v>
      </c>
      <c r="AE475" s="184">
        <f t="shared" si="1391"/>
        <v>0</v>
      </c>
      <c r="AF475" s="184">
        <f t="shared" si="1391"/>
        <v>2371.78024</v>
      </c>
      <c r="AG475" s="184">
        <f t="shared" si="1391"/>
        <v>2371.78024</v>
      </c>
      <c r="AH475" s="184">
        <f t="shared" si="1391"/>
        <v>0</v>
      </c>
      <c r="AI475" s="184">
        <f t="shared" si="1391"/>
        <v>4150</v>
      </c>
      <c r="AJ475" s="184">
        <f t="shared" si="1391"/>
        <v>0</v>
      </c>
      <c r="AK475" s="184">
        <f t="shared" si="1391"/>
        <v>0</v>
      </c>
      <c r="AL475" s="184">
        <f t="shared" si="1391"/>
        <v>0</v>
      </c>
      <c r="AM475" s="184">
        <f t="shared" si="1391"/>
        <v>0</v>
      </c>
      <c r="AN475" s="184">
        <f t="shared" si="1391"/>
        <v>4150</v>
      </c>
      <c r="AO475" s="184">
        <f t="shared" si="1391"/>
        <v>0</v>
      </c>
      <c r="AP475" s="184">
        <f t="shared" si="1391"/>
        <v>0</v>
      </c>
      <c r="AQ475" s="184">
        <f t="shared" si="1391"/>
        <v>0</v>
      </c>
      <c r="AR475" s="184">
        <f t="shared" si="1391"/>
        <v>0</v>
      </c>
      <c r="AS475" s="184">
        <f t="shared" si="1391"/>
        <v>8642.0858700000008</v>
      </c>
      <c r="AT475" s="184">
        <f t="shared" si="1391"/>
        <v>0</v>
      </c>
      <c r="AU475" s="184">
        <f t="shared" si="1391"/>
        <v>0</v>
      </c>
      <c r="AV475" s="304"/>
    </row>
    <row r="476" spans="1:48" ht="21" customHeight="1">
      <c r="A476" s="354"/>
      <c r="B476" s="354"/>
      <c r="C476" s="354"/>
      <c r="D476" s="188" t="s">
        <v>43</v>
      </c>
      <c r="E476" s="186">
        <f t="shared" si="1260"/>
        <v>10286.799999999999</v>
      </c>
      <c r="F476" s="186">
        <f t="shared" si="1261"/>
        <v>5483.5274099999997</v>
      </c>
      <c r="G476" s="186">
        <f t="shared" si="1262"/>
        <v>53.306445250223589</v>
      </c>
      <c r="H476" s="184">
        <f t="shared" ref="H476:AU476" si="1392">H471</f>
        <v>0</v>
      </c>
      <c r="I476" s="184">
        <f t="shared" si="1392"/>
        <v>0</v>
      </c>
      <c r="J476" s="184">
        <f t="shared" si="1392"/>
        <v>0</v>
      </c>
      <c r="K476" s="184">
        <f t="shared" si="1392"/>
        <v>0</v>
      </c>
      <c r="L476" s="184">
        <f t="shared" si="1392"/>
        <v>0</v>
      </c>
      <c r="M476" s="184">
        <f t="shared" si="1392"/>
        <v>0</v>
      </c>
      <c r="N476" s="184">
        <f t="shared" si="1392"/>
        <v>2414.0579400000001</v>
      </c>
      <c r="O476" s="184">
        <f t="shared" si="1392"/>
        <v>2414.0579400000001</v>
      </c>
      <c r="P476" s="184">
        <f t="shared" si="1392"/>
        <v>0</v>
      </c>
      <c r="Q476" s="184">
        <f t="shared" si="1392"/>
        <v>856.14851999999996</v>
      </c>
      <c r="R476" s="184">
        <f t="shared" si="1392"/>
        <v>856.14851999999996</v>
      </c>
      <c r="S476" s="184">
        <f t="shared" si="1392"/>
        <v>0</v>
      </c>
      <c r="T476" s="184">
        <f t="shared" si="1392"/>
        <v>918.98366999999996</v>
      </c>
      <c r="U476" s="184">
        <f t="shared" si="1392"/>
        <v>918.98366999999996</v>
      </c>
      <c r="V476" s="184">
        <f t="shared" si="1392"/>
        <v>0</v>
      </c>
      <c r="W476" s="184">
        <f t="shared" si="1392"/>
        <v>648.49058000000002</v>
      </c>
      <c r="X476" s="184">
        <f t="shared" si="1392"/>
        <v>648.49058000000002</v>
      </c>
      <c r="Y476" s="184">
        <f t="shared" si="1392"/>
        <v>0</v>
      </c>
      <c r="Z476" s="184">
        <f t="shared" si="1392"/>
        <v>260.59257000000002</v>
      </c>
      <c r="AA476" s="184">
        <f t="shared" si="1392"/>
        <v>260.59257000000002</v>
      </c>
      <c r="AB476" s="184">
        <f t="shared" si="1392"/>
        <v>0</v>
      </c>
      <c r="AC476" s="184">
        <f t="shared" si="1392"/>
        <v>0</v>
      </c>
      <c r="AD476" s="184">
        <f t="shared" si="1392"/>
        <v>0</v>
      </c>
      <c r="AE476" s="184">
        <f t="shared" si="1392"/>
        <v>0</v>
      </c>
      <c r="AF476" s="184">
        <f t="shared" si="1392"/>
        <v>385.25412999999998</v>
      </c>
      <c r="AG476" s="184">
        <f t="shared" si="1392"/>
        <v>385.25412999999998</v>
      </c>
      <c r="AH476" s="184">
        <f t="shared" si="1392"/>
        <v>0</v>
      </c>
      <c r="AI476" s="184">
        <f t="shared" si="1392"/>
        <v>1003</v>
      </c>
      <c r="AJ476" s="184">
        <f t="shared" si="1392"/>
        <v>0</v>
      </c>
      <c r="AK476" s="184">
        <f t="shared" si="1392"/>
        <v>0</v>
      </c>
      <c r="AL476" s="184">
        <f t="shared" si="1392"/>
        <v>0</v>
      </c>
      <c r="AM476" s="184">
        <f t="shared" si="1392"/>
        <v>0</v>
      </c>
      <c r="AN476" s="184">
        <f t="shared" si="1392"/>
        <v>500</v>
      </c>
      <c r="AO476" s="184">
        <f t="shared" si="1392"/>
        <v>0</v>
      </c>
      <c r="AP476" s="184">
        <f t="shared" si="1392"/>
        <v>0</v>
      </c>
      <c r="AQ476" s="184">
        <f t="shared" si="1392"/>
        <v>0</v>
      </c>
      <c r="AR476" s="184">
        <f t="shared" si="1392"/>
        <v>0</v>
      </c>
      <c r="AS476" s="184">
        <f t="shared" si="1392"/>
        <v>3300.27259</v>
      </c>
      <c r="AT476" s="184">
        <f t="shared" si="1392"/>
        <v>0</v>
      </c>
      <c r="AU476" s="184">
        <f t="shared" si="1392"/>
        <v>0</v>
      </c>
      <c r="AV476" s="304"/>
    </row>
    <row r="477" spans="1:48" ht="28.95" customHeight="1">
      <c r="A477" s="354"/>
      <c r="B477" s="354"/>
      <c r="C477" s="354"/>
      <c r="D477" s="189" t="s">
        <v>273</v>
      </c>
      <c r="E477" s="186">
        <f t="shared" si="1260"/>
        <v>0</v>
      </c>
      <c r="F477" s="186">
        <f t="shared" si="1261"/>
        <v>0</v>
      </c>
      <c r="G477" s="186" t="e">
        <f t="shared" si="1262"/>
        <v>#DIV/0!</v>
      </c>
      <c r="H477" s="184">
        <f t="shared" ref="H477:AU477" si="1393">H472</f>
        <v>0</v>
      </c>
      <c r="I477" s="184">
        <f t="shared" si="1393"/>
        <v>0</v>
      </c>
      <c r="J477" s="184">
        <f t="shared" si="1393"/>
        <v>0</v>
      </c>
      <c r="K477" s="184">
        <f t="shared" si="1393"/>
        <v>0</v>
      </c>
      <c r="L477" s="184">
        <f t="shared" si="1393"/>
        <v>0</v>
      </c>
      <c r="M477" s="184">
        <f t="shared" si="1393"/>
        <v>0</v>
      </c>
      <c r="N477" s="184">
        <f t="shared" si="1393"/>
        <v>0</v>
      </c>
      <c r="O477" s="184">
        <f t="shared" si="1393"/>
        <v>0</v>
      </c>
      <c r="P477" s="184">
        <f t="shared" si="1393"/>
        <v>0</v>
      </c>
      <c r="Q477" s="184">
        <f t="shared" si="1393"/>
        <v>0</v>
      </c>
      <c r="R477" s="184">
        <f t="shared" si="1393"/>
        <v>0</v>
      </c>
      <c r="S477" s="184">
        <f t="shared" si="1393"/>
        <v>0</v>
      </c>
      <c r="T477" s="184">
        <f t="shared" si="1393"/>
        <v>0</v>
      </c>
      <c r="U477" s="184">
        <f t="shared" si="1393"/>
        <v>0</v>
      </c>
      <c r="V477" s="184">
        <f t="shared" si="1393"/>
        <v>0</v>
      </c>
      <c r="W477" s="184">
        <f t="shared" si="1393"/>
        <v>0</v>
      </c>
      <c r="X477" s="184">
        <f t="shared" si="1393"/>
        <v>0</v>
      </c>
      <c r="Y477" s="184">
        <f t="shared" si="1393"/>
        <v>0</v>
      </c>
      <c r="Z477" s="184">
        <f t="shared" si="1393"/>
        <v>0</v>
      </c>
      <c r="AA477" s="184">
        <f t="shared" si="1393"/>
        <v>0</v>
      </c>
      <c r="AB477" s="184">
        <f t="shared" si="1393"/>
        <v>0</v>
      </c>
      <c r="AC477" s="184">
        <f t="shared" si="1393"/>
        <v>0</v>
      </c>
      <c r="AD477" s="184">
        <f t="shared" si="1393"/>
        <v>0</v>
      </c>
      <c r="AE477" s="184">
        <f t="shared" si="1393"/>
        <v>0</v>
      </c>
      <c r="AF477" s="184">
        <f t="shared" si="1393"/>
        <v>0</v>
      </c>
      <c r="AG477" s="184">
        <f t="shared" si="1393"/>
        <v>0</v>
      </c>
      <c r="AH477" s="184">
        <f t="shared" si="1393"/>
        <v>0</v>
      </c>
      <c r="AI477" s="184">
        <f t="shared" si="1393"/>
        <v>0</v>
      </c>
      <c r="AJ477" s="184">
        <f t="shared" si="1393"/>
        <v>0</v>
      </c>
      <c r="AK477" s="184">
        <f t="shared" si="1393"/>
        <v>0</v>
      </c>
      <c r="AL477" s="184">
        <f t="shared" si="1393"/>
        <v>0</v>
      </c>
      <c r="AM477" s="184">
        <f t="shared" si="1393"/>
        <v>0</v>
      </c>
      <c r="AN477" s="184">
        <f t="shared" si="1393"/>
        <v>0</v>
      </c>
      <c r="AO477" s="184">
        <f t="shared" si="1393"/>
        <v>0</v>
      </c>
      <c r="AP477" s="184">
        <f t="shared" si="1393"/>
        <v>0</v>
      </c>
      <c r="AQ477" s="184">
        <f t="shared" si="1393"/>
        <v>0</v>
      </c>
      <c r="AR477" s="184">
        <f t="shared" si="1393"/>
        <v>0</v>
      </c>
      <c r="AS477" s="184">
        <f t="shared" si="1393"/>
        <v>0</v>
      </c>
      <c r="AT477" s="184">
        <f t="shared" si="1393"/>
        <v>0</v>
      </c>
      <c r="AU477" s="184">
        <f t="shared" si="1393"/>
        <v>0</v>
      </c>
      <c r="AV477" s="304"/>
    </row>
    <row r="478" spans="1:48" ht="28.95" customHeight="1">
      <c r="A478" s="354" t="s">
        <v>284</v>
      </c>
      <c r="B478" s="354"/>
      <c r="C478" s="354"/>
      <c r="D478" s="192" t="s">
        <v>41</v>
      </c>
      <c r="E478" s="186">
        <f t="shared" si="1260"/>
        <v>0</v>
      </c>
      <c r="F478" s="186">
        <f t="shared" si="1261"/>
        <v>0</v>
      </c>
      <c r="G478" s="186" t="e">
        <f t="shared" si="1262"/>
        <v>#DIV/0!</v>
      </c>
      <c r="H478" s="186">
        <f>H479+H480+H481</f>
        <v>0</v>
      </c>
      <c r="I478" s="186">
        <f t="shared" ref="I478:AU478" si="1394">I479+I480+I481</f>
        <v>0</v>
      </c>
      <c r="J478" s="186">
        <f t="shared" si="1394"/>
        <v>0</v>
      </c>
      <c r="K478" s="186">
        <f t="shared" si="1394"/>
        <v>0</v>
      </c>
      <c r="L478" s="186">
        <f t="shared" si="1394"/>
        <v>0</v>
      </c>
      <c r="M478" s="186">
        <f t="shared" si="1394"/>
        <v>0</v>
      </c>
      <c r="N478" s="186">
        <f t="shared" si="1394"/>
        <v>0</v>
      </c>
      <c r="O478" s="186">
        <f t="shared" si="1394"/>
        <v>0</v>
      </c>
      <c r="P478" s="186">
        <f t="shared" si="1394"/>
        <v>0</v>
      </c>
      <c r="Q478" s="186">
        <f t="shared" si="1394"/>
        <v>0</v>
      </c>
      <c r="R478" s="186">
        <f t="shared" si="1394"/>
        <v>0</v>
      </c>
      <c r="S478" s="186">
        <f t="shared" si="1394"/>
        <v>0</v>
      </c>
      <c r="T478" s="186">
        <f t="shared" si="1394"/>
        <v>0</v>
      </c>
      <c r="U478" s="186">
        <f t="shared" si="1394"/>
        <v>0</v>
      </c>
      <c r="V478" s="186">
        <f t="shared" si="1394"/>
        <v>0</v>
      </c>
      <c r="W478" s="186">
        <f t="shared" si="1394"/>
        <v>0</v>
      </c>
      <c r="X478" s="186">
        <f t="shared" si="1394"/>
        <v>0</v>
      </c>
      <c r="Y478" s="186">
        <f t="shared" si="1394"/>
        <v>0</v>
      </c>
      <c r="Z478" s="186">
        <f t="shared" si="1394"/>
        <v>0</v>
      </c>
      <c r="AA478" s="186">
        <f t="shared" si="1394"/>
        <v>0</v>
      </c>
      <c r="AB478" s="186">
        <f t="shared" si="1394"/>
        <v>0</v>
      </c>
      <c r="AC478" s="186">
        <f t="shared" si="1394"/>
        <v>0</v>
      </c>
      <c r="AD478" s="186">
        <f t="shared" si="1394"/>
        <v>0</v>
      </c>
      <c r="AE478" s="186">
        <f t="shared" si="1394"/>
        <v>0</v>
      </c>
      <c r="AF478" s="186">
        <f t="shared" si="1394"/>
        <v>0</v>
      </c>
      <c r="AG478" s="186">
        <f t="shared" si="1394"/>
        <v>0</v>
      </c>
      <c r="AH478" s="186">
        <f t="shared" si="1394"/>
        <v>0</v>
      </c>
      <c r="AI478" s="186">
        <f t="shared" si="1394"/>
        <v>0</v>
      </c>
      <c r="AJ478" s="186">
        <f t="shared" si="1394"/>
        <v>0</v>
      </c>
      <c r="AK478" s="186">
        <f t="shared" si="1394"/>
        <v>0</v>
      </c>
      <c r="AL478" s="186">
        <f t="shared" si="1394"/>
        <v>0</v>
      </c>
      <c r="AM478" s="186">
        <f t="shared" si="1394"/>
        <v>0</v>
      </c>
      <c r="AN478" s="186">
        <f t="shared" si="1394"/>
        <v>0</v>
      </c>
      <c r="AO478" s="186">
        <f t="shared" si="1394"/>
        <v>0</v>
      </c>
      <c r="AP478" s="186">
        <f t="shared" si="1394"/>
        <v>0</v>
      </c>
      <c r="AQ478" s="186">
        <f t="shared" si="1394"/>
        <v>0</v>
      </c>
      <c r="AR478" s="186">
        <f t="shared" si="1394"/>
        <v>0</v>
      </c>
      <c r="AS478" s="186">
        <f t="shared" si="1394"/>
        <v>0</v>
      </c>
      <c r="AT478" s="186">
        <f t="shared" si="1394"/>
        <v>0</v>
      </c>
      <c r="AU478" s="186">
        <f t="shared" si="1394"/>
        <v>0</v>
      </c>
      <c r="AV478" s="304"/>
    </row>
    <row r="479" spans="1:48" ht="28.95" customHeight="1">
      <c r="A479" s="354"/>
      <c r="B479" s="354"/>
      <c r="C479" s="354"/>
      <c r="D479" s="188" t="s">
        <v>37</v>
      </c>
      <c r="E479" s="186">
        <f t="shared" si="1260"/>
        <v>0</v>
      </c>
      <c r="F479" s="186">
        <f t="shared" si="1261"/>
        <v>0</v>
      </c>
      <c r="G479" s="186" t="e">
        <f t="shared" si="1262"/>
        <v>#DIV/0!</v>
      </c>
      <c r="H479" s="184"/>
      <c r="I479" s="184"/>
      <c r="J479" s="190"/>
      <c r="K479" s="184"/>
      <c r="L479" s="184"/>
      <c r="M479" s="190"/>
      <c r="N479" s="184"/>
      <c r="O479" s="184"/>
      <c r="P479" s="190"/>
      <c r="Q479" s="184"/>
      <c r="R479" s="184"/>
      <c r="S479" s="190"/>
      <c r="T479" s="184"/>
      <c r="U479" s="184"/>
      <c r="V479" s="190"/>
      <c r="W479" s="184"/>
      <c r="X479" s="184"/>
      <c r="Y479" s="190"/>
      <c r="Z479" s="184"/>
      <c r="AA479" s="184"/>
      <c r="AB479" s="190"/>
      <c r="AC479" s="184"/>
      <c r="AD479" s="184"/>
      <c r="AE479" s="190"/>
      <c r="AF479" s="184"/>
      <c r="AG479" s="184"/>
      <c r="AH479" s="190"/>
      <c r="AI479" s="184"/>
      <c r="AJ479" s="184"/>
      <c r="AK479" s="190"/>
      <c r="AL479" s="190"/>
      <c r="AM479" s="190"/>
      <c r="AN479" s="184"/>
      <c r="AO479" s="184"/>
      <c r="AP479" s="190"/>
      <c r="AQ479" s="190"/>
      <c r="AR479" s="190"/>
      <c r="AS479" s="184"/>
      <c r="AT479" s="184"/>
      <c r="AU479" s="190"/>
      <c r="AV479" s="304"/>
    </row>
    <row r="480" spans="1:48" ht="28.95" customHeight="1">
      <c r="A480" s="354"/>
      <c r="B480" s="354"/>
      <c r="C480" s="354"/>
      <c r="D480" s="188" t="s">
        <v>2</v>
      </c>
      <c r="E480" s="186">
        <f t="shared" si="1260"/>
        <v>0</v>
      </c>
      <c r="F480" s="186">
        <f t="shared" si="1261"/>
        <v>0</v>
      </c>
      <c r="G480" s="186" t="e">
        <f t="shared" si="1262"/>
        <v>#DIV/0!</v>
      </c>
      <c r="H480" s="184"/>
      <c r="I480" s="184"/>
      <c r="J480" s="190"/>
      <c r="K480" s="184"/>
      <c r="L480" s="184"/>
      <c r="M480" s="190"/>
      <c r="N480" s="184"/>
      <c r="O480" s="184"/>
      <c r="P480" s="190"/>
      <c r="Q480" s="184"/>
      <c r="R480" s="184"/>
      <c r="S480" s="190"/>
      <c r="T480" s="184"/>
      <c r="U480" s="184"/>
      <c r="V480" s="190"/>
      <c r="W480" s="184"/>
      <c r="X480" s="184"/>
      <c r="Y480" s="190"/>
      <c r="Z480" s="184"/>
      <c r="AA480" s="184"/>
      <c r="AB480" s="190"/>
      <c r="AC480" s="184"/>
      <c r="AD480" s="184"/>
      <c r="AE480" s="190"/>
      <c r="AF480" s="184"/>
      <c r="AG480" s="184"/>
      <c r="AH480" s="190"/>
      <c r="AI480" s="184"/>
      <c r="AJ480" s="184"/>
      <c r="AK480" s="190"/>
      <c r="AL480" s="190"/>
      <c r="AM480" s="190"/>
      <c r="AN480" s="184"/>
      <c r="AO480" s="184"/>
      <c r="AP480" s="190"/>
      <c r="AQ480" s="190"/>
      <c r="AR480" s="190"/>
      <c r="AS480" s="184"/>
      <c r="AT480" s="184"/>
      <c r="AU480" s="190"/>
      <c r="AV480" s="304"/>
    </row>
    <row r="481" spans="1:48" ht="28.95" customHeight="1">
      <c r="A481" s="354"/>
      <c r="B481" s="354"/>
      <c r="C481" s="354"/>
      <c r="D481" s="188" t="s">
        <v>43</v>
      </c>
      <c r="E481" s="186">
        <f t="shared" si="1260"/>
        <v>0</v>
      </c>
      <c r="F481" s="186">
        <f t="shared" si="1261"/>
        <v>0</v>
      </c>
      <c r="G481" s="186" t="e">
        <f t="shared" si="1262"/>
        <v>#DIV/0!</v>
      </c>
      <c r="H481" s="184"/>
      <c r="I481" s="184"/>
      <c r="J481" s="190"/>
      <c r="K481" s="184"/>
      <c r="L481" s="184"/>
      <c r="M481" s="190"/>
      <c r="N481" s="184"/>
      <c r="O481" s="184"/>
      <c r="P481" s="190"/>
      <c r="Q481" s="184"/>
      <c r="R481" s="184"/>
      <c r="S481" s="190"/>
      <c r="T481" s="184"/>
      <c r="U481" s="184"/>
      <c r="V481" s="190"/>
      <c r="W481" s="184"/>
      <c r="X481" s="184"/>
      <c r="Y481" s="190"/>
      <c r="Z481" s="184"/>
      <c r="AA481" s="184"/>
      <c r="AB481" s="190"/>
      <c r="AC481" s="184"/>
      <c r="AD481" s="184"/>
      <c r="AE481" s="190"/>
      <c r="AF481" s="184"/>
      <c r="AG481" s="184"/>
      <c r="AH481" s="190"/>
      <c r="AI481" s="184"/>
      <c r="AJ481" s="184"/>
      <c r="AK481" s="190"/>
      <c r="AL481" s="190"/>
      <c r="AM481" s="190"/>
      <c r="AN481" s="184"/>
      <c r="AO481" s="184"/>
      <c r="AP481" s="190"/>
      <c r="AQ481" s="190"/>
      <c r="AR481" s="190"/>
      <c r="AS481" s="184"/>
      <c r="AT481" s="184"/>
      <c r="AU481" s="190"/>
      <c r="AV481" s="304"/>
    </row>
    <row r="482" spans="1:48" ht="28.95" customHeight="1">
      <c r="A482" s="354"/>
      <c r="B482" s="354"/>
      <c r="C482" s="354"/>
      <c r="D482" s="189" t="s">
        <v>273</v>
      </c>
      <c r="E482" s="186">
        <f t="shared" si="1260"/>
        <v>0</v>
      </c>
      <c r="F482" s="186">
        <f t="shared" si="1261"/>
        <v>0</v>
      </c>
      <c r="G482" s="186" t="e">
        <f t="shared" si="1262"/>
        <v>#DIV/0!</v>
      </c>
      <c r="H482" s="184"/>
      <c r="I482" s="184"/>
      <c r="J482" s="190"/>
      <c r="K482" s="184"/>
      <c r="L482" s="184"/>
      <c r="M482" s="190"/>
      <c r="N482" s="184"/>
      <c r="O482" s="184"/>
      <c r="P482" s="190"/>
      <c r="Q482" s="184"/>
      <c r="R482" s="184"/>
      <c r="S482" s="190"/>
      <c r="T482" s="184"/>
      <c r="U482" s="184"/>
      <c r="V482" s="190"/>
      <c r="W482" s="184"/>
      <c r="X482" s="184"/>
      <c r="Y482" s="190"/>
      <c r="Z482" s="184"/>
      <c r="AA482" s="184"/>
      <c r="AB482" s="190"/>
      <c r="AC482" s="184"/>
      <c r="AD482" s="184"/>
      <c r="AE482" s="190"/>
      <c r="AF482" s="184"/>
      <c r="AG482" s="184"/>
      <c r="AH482" s="190"/>
      <c r="AI482" s="184"/>
      <c r="AJ482" s="184"/>
      <c r="AK482" s="190"/>
      <c r="AL482" s="190"/>
      <c r="AM482" s="190"/>
      <c r="AN482" s="184"/>
      <c r="AO482" s="184"/>
      <c r="AP482" s="190"/>
      <c r="AQ482" s="190"/>
      <c r="AR482" s="190"/>
      <c r="AS482" s="184"/>
      <c r="AT482" s="184"/>
      <c r="AU482" s="190"/>
      <c r="AV482" s="304"/>
    </row>
    <row r="483" spans="1:48" ht="29.25" customHeight="1">
      <c r="A483" s="353" t="s">
        <v>372</v>
      </c>
      <c r="B483" s="353"/>
      <c r="C483" s="353"/>
      <c r="D483" s="353"/>
      <c r="E483" s="353"/>
      <c r="F483" s="353"/>
      <c r="G483" s="353"/>
      <c r="H483" s="353"/>
      <c r="I483" s="353"/>
      <c r="J483" s="353"/>
      <c r="K483" s="353"/>
      <c r="L483" s="353"/>
      <c r="M483" s="353"/>
      <c r="N483" s="353"/>
      <c r="O483" s="353"/>
      <c r="P483" s="353"/>
      <c r="Q483" s="353"/>
      <c r="R483" s="353"/>
      <c r="S483" s="353"/>
      <c r="T483" s="353"/>
      <c r="U483" s="353"/>
      <c r="V483" s="353"/>
      <c r="W483" s="353"/>
      <c r="X483" s="353"/>
      <c r="Y483" s="353"/>
      <c r="Z483" s="353"/>
      <c r="AA483" s="353"/>
      <c r="AB483" s="353"/>
      <c r="AC483" s="353"/>
      <c r="AD483" s="353"/>
      <c r="AE483" s="353"/>
      <c r="AF483" s="353"/>
      <c r="AG483" s="353"/>
      <c r="AH483" s="353"/>
      <c r="AI483" s="353"/>
      <c r="AJ483" s="353"/>
      <c r="AK483" s="353"/>
      <c r="AL483" s="353"/>
      <c r="AM483" s="353"/>
      <c r="AN483" s="353"/>
      <c r="AO483" s="353"/>
      <c r="AP483" s="353"/>
      <c r="AQ483" s="353"/>
      <c r="AR483" s="353"/>
      <c r="AS483" s="353"/>
      <c r="AT483" s="353"/>
      <c r="AU483" s="353"/>
      <c r="AV483" s="353"/>
    </row>
    <row r="484" spans="1:48" s="116" customFormat="1" ht="22.2" customHeight="1">
      <c r="A484" s="298" t="s">
        <v>16</v>
      </c>
      <c r="B484" s="299" t="s">
        <v>373</v>
      </c>
      <c r="C484" s="299" t="s">
        <v>439</v>
      </c>
      <c r="D484" s="192" t="s">
        <v>41</v>
      </c>
      <c r="E484" s="186">
        <f t="shared" ref="E484:E503" si="1395">H484+K484+N484+Q484+T484+W484+Z484+AC484+AF484+AI484+AN484+AS484</f>
        <v>0</v>
      </c>
      <c r="F484" s="186">
        <f t="shared" ref="F484:F503" si="1396">I484+L484+O484+R484+U484+X484+AA484+AD484+AG484+AJ484+AO484+AT484</f>
        <v>0</v>
      </c>
      <c r="G484" s="186" t="e">
        <f t="shared" ref="G484:G503" si="1397">F484/E484*100</f>
        <v>#DIV/0!</v>
      </c>
      <c r="H484" s="186">
        <f>SUM(H485:H487)</f>
        <v>0</v>
      </c>
      <c r="I484" s="186">
        <f t="shared" ref="I484" si="1398">SUM(I485:I487)</f>
        <v>0</v>
      </c>
      <c r="J484" s="186">
        <f t="shared" ref="J484" si="1399">SUM(J485:J487)</f>
        <v>0</v>
      </c>
      <c r="K484" s="186">
        <f t="shared" ref="K484" si="1400">SUM(K485:K487)</f>
        <v>0</v>
      </c>
      <c r="L484" s="186">
        <f t="shared" ref="L484" si="1401">SUM(L485:L487)</f>
        <v>0</v>
      </c>
      <c r="M484" s="186">
        <f t="shared" ref="M484" si="1402">SUM(M485:M487)</f>
        <v>0</v>
      </c>
      <c r="N484" s="186">
        <f t="shared" ref="N484" si="1403">SUM(N485:N487)</f>
        <v>0</v>
      </c>
      <c r="O484" s="186">
        <f t="shared" ref="O484" si="1404">SUM(O485:O487)</f>
        <v>0</v>
      </c>
      <c r="P484" s="186">
        <f t="shared" ref="P484" si="1405">SUM(P485:P487)</f>
        <v>0</v>
      </c>
      <c r="Q484" s="186">
        <f t="shared" ref="Q484" si="1406">SUM(Q485:Q487)</f>
        <v>0</v>
      </c>
      <c r="R484" s="186">
        <f t="shared" ref="R484" si="1407">SUM(R485:R487)</f>
        <v>0</v>
      </c>
      <c r="S484" s="186">
        <f t="shared" ref="S484" si="1408">SUM(S485:S487)</f>
        <v>0</v>
      </c>
      <c r="T484" s="186">
        <f t="shared" ref="T484" si="1409">SUM(T485:T487)</f>
        <v>0</v>
      </c>
      <c r="U484" s="186">
        <f t="shared" ref="U484" si="1410">SUM(U485:U487)</f>
        <v>0</v>
      </c>
      <c r="V484" s="186">
        <f t="shared" ref="V484" si="1411">SUM(V485:V487)</f>
        <v>0</v>
      </c>
      <c r="W484" s="186">
        <f t="shared" ref="W484" si="1412">SUM(W485:W487)</f>
        <v>0</v>
      </c>
      <c r="X484" s="186">
        <f t="shared" ref="X484" si="1413">SUM(X485:X487)</f>
        <v>0</v>
      </c>
      <c r="Y484" s="186">
        <f t="shared" ref="Y484" si="1414">SUM(Y485:Y487)</f>
        <v>0</v>
      </c>
      <c r="Z484" s="186">
        <f t="shared" ref="Z484" si="1415">SUM(Z485:Z487)</f>
        <v>0</v>
      </c>
      <c r="AA484" s="186">
        <f t="shared" ref="AA484" si="1416">SUM(AA485:AA487)</f>
        <v>0</v>
      </c>
      <c r="AB484" s="186">
        <f t="shared" ref="AB484" si="1417">SUM(AB485:AB487)</f>
        <v>0</v>
      </c>
      <c r="AC484" s="186">
        <f t="shared" ref="AC484" si="1418">SUM(AC485:AC487)</f>
        <v>0</v>
      </c>
      <c r="AD484" s="186">
        <f t="shared" ref="AD484" si="1419">SUM(AD485:AD487)</f>
        <v>0</v>
      </c>
      <c r="AE484" s="186">
        <f t="shared" ref="AE484" si="1420">SUM(AE485:AE487)</f>
        <v>0</v>
      </c>
      <c r="AF484" s="186">
        <f t="shared" ref="AF484" si="1421">SUM(AF485:AF487)</f>
        <v>0</v>
      </c>
      <c r="AG484" s="186">
        <f t="shared" ref="AG484" si="1422">SUM(AG485:AG487)</f>
        <v>0</v>
      </c>
      <c r="AH484" s="186">
        <f t="shared" ref="AH484" si="1423">SUM(AH485:AH487)</f>
        <v>0</v>
      </c>
      <c r="AI484" s="186">
        <f t="shared" ref="AI484" si="1424">SUM(AI485:AI487)</f>
        <v>0</v>
      </c>
      <c r="AJ484" s="186">
        <f t="shared" ref="AJ484" si="1425">SUM(AJ485:AJ487)</f>
        <v>0</v>
      </c>
      <c r="AK484" s="186">
        <f t="shared" ref="AK484" si="1426">SUM(AK485:AK487)</f>
        <v>0</v>
      </c>
      <c r="AL484" s="186">
        <f t="shared" ref="AL484" si="1427">SUM(AL485:AL487)</f>
        <v>0</v>
      </c>
      <c r="AM484" s="186">
        <f t="shared" ref="AM484" si="1428">SUM(AM485:AM487)</f>
        <v>0</v>
      </c>
      <c r="AN484" s="186">
        <f t="shared" ref="AN484" si="1429">SUM(AN485:AN487)</f>
        <v>0</v>
      </c>
      <c r="AO484" s="186">
        <f t="shared" ref="AO484" si="1430">SUM(AO485:AO487)</f>
        <v>0</v>
      </c>
      <c r="AP484" s="186">
        <f t="shared" ref="AP484" si="1431">SUM(AP485:AP487)</f>
        <v>0</v>
      </c>
      <c r="AQ484" s="186">
        <f t="shared" ref="AQ484" si="1432">SUM(AQ485:AQ487)</f>
        <v>0</v>
      </c>
      <c r="AR484" s="186">
        <f t="shared" ref="AR484" si="1433">SUM(AR485:AR487)</f>
        <v>0</v>
      </c>
      <c r="AS484" s="186">
        <f t="shared" ref="AS484" si="1434">SUM(AS485:AS487)</f>
        <v>0</v>
      </c>
      <c r="AT484" s="186">
        <f t="shared" ref="AT484" si="1435">SUM(AT485:AT487)</f>
        <v>0</v>
      </c>
      <c r="AU484" s="186">
        <f t="shared" ref="AU484" si="1436">SUM(AU485:AU487)</f>
        <v>0</v>
      </c>
      <c r="AV484" s="300"/>
    </row>
    <row r="485" spans="1:48">
      <c r="A485" s="298"/>
      <c r="B485" s="299"/>
      <c r="C485" s="299"/>
      <c r="D485" s="188" t="s">
        <v>37</v>
      </c>
      <c r="E485" s="186">
        <f t="shared" si="1395"/>
        <v>0</v>
      </c>
      <c r="F485" s="186">
        <f t="shared" si="1396"/>
        <v>0</v>
      </c>
      <c r="G485" s="186" t="e">
        <f t="shared" si="1397"/>
        <v>#DIV/0!</v>
      </c>
      <c r="H485" s="184"/>
      <c r="I485" s="184"/>
      <c r="J485" s="190"/>
      <c r="K485" s="184"/>
      <c r="L485" s="184"/>
      <c r="M485" s="190"/>
      <c r="N485" s="184"/>
      <c r="O485" s="184"/>
      <c r="P485" s="190"/>
      <c r="Q485" s="184"/>
      <c r="R485" s="184"/>
      <c r="S485" s="190"/>
      <c r="T485" s="184"/>
      <c r="U485" s="184"/>
      <c r="V485" s="190"/>
      <c r="W485" s="184"/>
      <c r="X485" s="184"/>
      <c r="Y485" s="190"/>
      <c r="Z485" s="184"/>
      <c r="AA485" s="184"/>
      <c r="AB485" s="190"/>
      <c r="AC485" s="184"/>
      <c r="AD485" s="184"/>
      <c r="AE485" s="190"/>
      <c r="AF485" s="184"/>
      <c r="AG485" s="184"/>
      <c r="AH485" s="190"/>
      <c r="AI485" s="184"/>
      <c r="AJ485" s="184"/>
      <c r="AK485" s="190"/>
      <c r="AL485" s="184"/>
      <c r="AM485" s="184"/>
      <c r="AN485" s="184"/>
      <c r="AO485" s="184"/>
      <c r="AP485" s="190"/>
      <c r="AQ485" s="190"/>
      <c r="AR485" s="190"/>
      <c r="AS485" s="184"/>
      <c r="AT485" s="184"/>
      <c r="AU485" s="190"/>
      <c r="AV485" s="300"/>
    </row>
    <row r="486" spans="1:48" ht="31.2" customHeight="1">
      <c r="A486" s="298"/>
      <c r="B486" s="299"/>
      <c r="C486" s="299"/>
      <c r="D486" s="188" t="s">
        <v>2</v>
      </c>
      <c r="E486" s="186">
        <f t="shared" si="1395"/>
        <v>0</v>
      </c>
      <c r="F486" s="186">
        <f t="shared" si="1396"/>
        <v>0</v>
      </c>
      <c r="G486" s="186" t="e">
        <f t="shared" si="1397"/>
        <v>#DIV/0!</v>
      </c>
      <c r="H486" s="184"/>
      <c r="I486" s="184"/>
      <c r="J486" s="190"/>
      <c r="K486" s="184"/>
      <c r="L486" s="184"/>
      <c r="M486" s="190"/>
      <c r="N486" s="184"/>
      <c r="O486" s="184"/>
      <c r="P486" s="190"/>
      <c r="Q486" s="184"/>
      <c r="R486" s="184"/>
      <c r="S486" s="190"/>
      <c r="T486" s="184"/>
      <c r="U486" s="184"/>
      <c r="V486" s="190"/>
      <c r="W486" s="184"/>
      <c r="X486" s="184"/>
      <c r="Y486" s="190"/>
      <c r="Z486" s="184"/>
      <c r="AA486" s="184"/>
      <c r="AB486" s="190"/>
      <c r="AC486" s="184"/>
      <c r="AD486" s="184"/>
      <c r="AE486" s="190"/>
      <c r="AF486" s="184"/>
      <c r="AG486" s="184"/>
      <c r="AH486" s="190"/>
      <c r="AI486" s="184"/>
      <c r="AJ486" s="184"/>
      <c r="AK486" s="190"/>
      <c r="AL486" s="190"/>
      <c r="AM486" s="190"/>
      <c r="AN486" s="184"/>
      <c r="AO486" s="184"/>
      <c r="AP486" s="190"/>
      <c r="AQ486" s="190"/>
      <c r="AR486" s="190"/>
      <c r="AS486" s="184"/>
      <c r="AT486" s="184"/>
      <c r="AU486" s="190"/>
      <c r="AV486" s="300"/>
    </row>
    <row r="487" spans="1:48" ht="21.75" customHeight="1">
      <c r="A487" s="298"/>
      <c r="B487" s="299"/>
      <c r="C487" s="299"/>
      <c r="D487" s="188" t="s">
        <v>43</v>
      </c>
      <c r="E487" s="186">
        <f t="shared" si="1395"/>
        <v>0</v>
      </c>
      <c r="F487" s="186">
        <f t="shared" si="1396"/>
        <v>0</v>
      </c>
      <c r="G487" s="186" t="e">
        <f t="shared" si="1397"/>
        <v>#DIV/0!</v>
      </c>
      <c r="H487" s="184"/>
      <c r="I487" s="184"/>
      <c r="J487" s="190"/>
      <c r="K487" s="184"/>
      <c r="L487" s="184"/>
      <c r="M487" s="190"/>
      <c r="N487" s="184"/>
      <c r="O487" s="184"/>
      <c r="P487" s="190"/>
      <c r="Q487" s="184"/>
      <c r="R487" s="184"/>
      <c r="S487" s="190"/>
      <c r="T487" s="184"/>
      <c r="U487" s="184"/>
      <c r="V487" s="190"/>
      <c r="W487" s="184"/>
      <c r="X487" s="184"/>
      <c r="Y487" s="190"/>
      <c r="Z487" s="184"/>
      <c r="AA487" s="184"/>
      <c r="AB487" s="190"/>
      <c r="AC487" s="184"/>
      <c r="AD487" s="184"/>
      <c r="AE487" s="190"/>
      <c r="AF487" s="184"/>
      <c r="AG487" s="184"/>
      <c r="AH487" s="190"/>
      <c r="AI487" s="184"/>
      <c r="AJ487" s="184"/>
      <c r="AK487" s="190"/>
      <c r="AL487" s="190"/>
      <c r="AM487" s="190"/>
      <c r="AN487" s="184"/>
      <c r="AO487" s="184"/>
      <c r="AP487" s="190"/>
      <c r="AQ487" s="190"/>
      <c r="AR487" s="190"/>
      <c r="AS487" s="184"/>
      <c r="AT487" s="184"/>
      <c r="AU487" s="190"/>
      <c r="AV487" s="300"/>
    </row>
    <row r="488" spans="1:48" ht="30" customHeight="1">
      <c r="A488" s="298"/>
      <c r="B488" s="299"/>
      <c r="C488" s="299"/>
      <c r="D488" s="189" t="s">
        <v>273</v>
      </c>
      <c r="E488" s="186">
        <f t="shared" si="1395"/>
        <v>0</v>
      </c>
      <c r="F488" s="186">
        <f t="shared" si="1396"/>
        <v>0</v>
      </c>
      <c r="G488" s="186" t="e">
        <f t="shared" si="1397"/>
        <v>#DIV/0!</v>
      </c>
      <c r="H488" s="184"/>
      <c r="I488" s="184"/>
      <c r="J488" s="190"/>
      <c r="K488" s="184"/>
      <c r="L488" s="184"/>
      <c r="M488" s="190"/>
      <c r="N488" s="184"/>
      <c r="O488" s="184"/>
      <c r="P488" s="190"/>
      <c r="Q488" s="184"/>
      <c r="R488" s="184"/>
      <c r="S488" s="190"/>
      <c r="T488" s="184"/>
      <c r="U488" s="184"/>
      <c r="V488" s="190"/>
      <c r="W488" s="184"/>
      <c r="X488" s="184"/>
      <c r="Y488" s="190"/>
      <c r="Z488" s="184"/>
      <c r="AA488" s="184"/>
      <c r="AB488" s="190"/>
      <c r="AC488" s="184"/>
      <c r="AD488" s="184"/>
      <c r="AE488" s="190"/>
      <c r="AF488" s="184"/>
      <c r="AG488" s="184"/>
      <c r="AH488" s="190"/>
      <c r="AI488" s="184"/>
      <c r="AJ488" s="184"/>
      <c r="AK488" s="190"/>
      <c r="AL488" s="190"/>
      <c r="AM488" s="190"/>
      <c r="AN488" s="184"/>
      <c r="AO488" s="184"/>
      <c r="AP488" s="190"/>
      <c r="AQ488" s="190"/>
      <c r="AR488" s="190"/>
      <c r="AS488" s="184"/>
      <c r="AT488" s="184"/>
      <c r="AU488" s="190"/>
      <c r="AV488" s="300"/>
    </row>
    <row r="489" spans="1:48" s="116" customFormat="1" ht="22.2" customHeight="1">
      <c r="A489" s="298" t="s">
        <v>379</v>
      </c>
      <c r="B489" s="298"/>
      <c r="C489" s="298"/>
      <c r="D489" s="192" t="s">
        <v>41</v>
      </c>
      <c r="E489" s="186">
        <f t="shared" si="1395"/>
        <v>0</v>
      </c>
      <c r="F489" s="186">
        <f t="shared" si="1396"/>
        <v>0</v>
      </c>
      <c r="G489" s="186" t="e">
        <f t="shared" si="1397"/>
        <v>#DIV/0!</v>
      </c>
      <c r="H489" s="186">
        <f>SUM(H490:H492)</f>
        <v>0</v>
      </c>
      <c r="I489" s="186">
        <f t="shared" ref="I489" si="1437">SUM(I490:I492)</f>
        <v>0</v>
      </c>
      <c r="J489" s="186">
        <f t="shared" ref="J489" si="1438">SUM(J490:J492)</f>
        <v>0</v>
      </c>
      <c r="K489" s="186">
        <f t="shared" ref="K489" si="1439">SUM(K490:K492)</f>
        <v>0</v>
      </c>
      <c r="L489" s="186">
        <f t="shared" ref="L489" si="1440">SUM(L490:L492)</f>
        <v>0</v>
      </c>
      <c r="M489" s="186">
        <f t="shared" ref="M489" si="1441">SUM(M490:M492)</f>
        <v>0</v>
      </c>
      <c r="N489" s="186">
        <f t="shared" ref="N489" si="1442">SUM(N490:N492)</f>
        <v>0</v>
      </c>
      <c r="O489" s="186">
        <f t="shared" ref="O489" si="1443">SUM(O490:O492)</f>
        <v>0</v>
      </c>
      <c r="P489" s="186">
        <f t="shared" ref="P489" si="1444">SUM(P490:P492)</f>
        <v>0</v>
      </c>
      <c r="Q489" s="186">
        <f t="shared" ref="Q489" si="1445">SUM(Q490:Q492)</f>
        <v>0</v>
      </c>
      <c r="R489" s="186">
        <f t="shared" ref="R489" si="1446">SUM(R490:R492)</f>
        <v>0</v>
      </c>
      <c r="S489" s="186">
        <f t="shared" ref="S489" si="1447">SUM(S490:S492)</f>
        <v>0</v>
      </c>
      <c r="T489" s="186">
        <f t="shared" ref="T489" si="1448">SUM(T490:T492)</f>
        <v>0</v>
      </c>
      <c r="U489" s="186">
        <f t="shared" ref="U489" si="1449">SUM(U490:U492)</f>
        <v>0</v>
      </c>
      <c r="V489" s="186">
        <f t="shared" ref="V489" si="1450">SUM(V490:V492)</f>
        <v>0</v>
      </c>
      <c r="W489" s="186">
        <f t="shared" ref="W489" si="1451">SUM(W490:W492)</f>
        <v>0</v>
      </c>
      <c r="X489" s="186">
        <f t="shared" ref="X489" si="1452">SUM(X490:X492)</f>
        <v>0</v>
      </c>
      <c r="Y489" s="186">
        <f t="shared" ref="Y489" si="1453">SUM(Y490:Y492)</f>
        <v>0</v>
      </c>
      <c r="Z489" s="186">
        <f t="shared" ref="Z489" si="1454">SUM(Z490:Z492)</f>
        <v>0</v>
      </c>
      <c r="AA489" s="186">
        <f t="shared" ref="AA489" si="1455">SUM(AA490:AA492)</f>
        <v>0</v>
      </c>
      <c r="AB489" s="186">
        <f t="shared" ref="AB489" si="1456">SUM(AB490:AB492)</f>
        <v>0</v>
      </c>
      <c r="AC489" s="186">
        <f t="shared" ref="AC489" si="1457">SUM(AC490:AC492)</f>
        <v>0</v>
      </c>
      <c r="AD489" s="186">
        <f t="shared" ref="AD489" si="1458">SUM(AD490:AD492)</f>
        <v>0</v>
      </c>
      <c r="AE489" s="186">
        <f t="shared" ref="AE489" si="1459">SUM(AE490:AE492)</f>
        <v>0</v>
      </c>
      <c r="AF489" s="186">
        <f t="shared" ref="AF489" si="1460">SUM(AF490:AF492)</f>
        <v>0</v>
      </c>
      <c r="AG489" s="186">
        <f t="shared" ref="AG489" si="1461">SUM(AG490:AG492)</f>
        <v>0</v>
      </c>
      <c r="AH489" s="186">
        <f t="shared" ref="AH489" si="1462">SUM(AH490:AH492)</f>
        <v>0</v>
      </c>
      <c r="AI489" s="186">
        <f t="shared" ref="AI489" si="1463">SUM(AI490:AI492)</f>
        <v>0</v>
      </c>
      <c r="AJ489" s="186">
        <f t="shared" ref="AJ489" si="1464">SUM(AJ490:AJ492)</f>
        <v>0</v>
      </c>
      <c r="AK489" s="186">
        <f t="shared" ref="AK489" si="1465">SUM(AK490:AK492)</f>
        <v>0</v>
      </c>
      <c r="AL489" s="186">
        <f t="shared" ref="AL489" si="1466">SUM(AL490:AL492)</f>
        <v>0</v>
      </c>
      <c r="AM489" s="186">
        <f t="shared" ref="AM489" si="1467">SUM(AM490:AM492)</f>
        <v>0</v>
      </c>
      <c r="AN489" s="186">
        <f t="shared" ref="AN489" si="1468">SUM(AN490:AN492)</f>
        <v>0</v>
      </c>
      <c r="AO489" s="186">
        <f t="shared" ref="AO489" si="1469">SUM(AO490:AO492)</f>
        <v>0</v>
      </c>
      <c r="AP489" s="186">
        <f t="shared" ref="AP489" si="1470">SUM(AP490:AP492)</f>
        <v>0</v>
      </c>
      <c r="AQ489" s="186">
        <f t="shared" ref="AQ489" si="1471">SUM(AQ490:AQ492)</f>
        <v>0</v>
      </c>
      <c r="AR489" s="186">
        <f t="shared" ref="AR489" si="1472">SUM(AR490:AR492)</f>
        <v>0</v>
      </c>
      <c r="AS489" s="186">
        <f t="shared" ref="AS489" si="1473">SUM(AS490:AS492)</f>
        <v>0</v>
      </c>
      <c r="AT489" s="186">
        <f t="shared" ref="AT489" si="1474">SUM(AT490:AT492)</f>
        <v>0</v>
      </c>
      <c r="AU489" s="186">
        <f t="shared" ref="AU489" si="1475">SUM(AU490:AU492)</f>
        <v>0</v>
      </c>
      <c r="AV489" s="300"/>
    </row>
    <row r="490" spans="1:48">
      <c r="A490" s="298"/>
      <c r="B490" s="298"/>
      <c r="C490" s="298"/>
      <c r="D490" s="188" t="s">
        <v>37</v>
      </c>
      <c r="E490" s="186">
        <f t="shared" si="1395"/>
        <v>0</v>
      </c>
      <c r="F490" s="186">
        <f t="shared" si="1396"/>
        <v>0</v>
      </c>
      <c r="G490" s="186" t="e">
        <f t="shared" si="1397"/>
        <v>#DIV/0!</v>
      </c>
      <c r="H490" s="184"/>
      <c r="I490" s="184"/>
      <c r="J490" s="190"/>
      <c r="K490" s="184"/>
      <c r="L490" s="184"/>
      <c r="M490" s="190"/>
      <c r="N490" s="184"/>
      <c r="O490" s="184"/>
      <c r="P490" s="190"/>
      <c r="Q490" s="184"/>
      <c r="R490" s="184"/>
      <c r="S490" s="190"/>
      <c r="T490" s="184"/>
      <c r="U490" s="184"/>
      <c r="V490" s="190"/>
      <c r="W490" s="184"/>
      <c r="X490" s="184"/>
      <c r="Y490" s="190"/>
      <c r="Z490" s="184"/>
      <c r="AA490" s="184"/>
      <c r="AB490" s="190"/>
      <c r="AC490" s="184"/>
      <c r="AD490" s="184"/>
      <c r="AE490" s="190"/>
      <c r="AF490" s="184"/>
      <c r="AG490" s="184"/>
      <c r="AH490" s="190"/>
      <c r="AI490" s="184"/>
      <c r="AJ490" s="184"/>
      <c r="AK490" s="190"/>
      <c r="AL490" s="184"/>
      <c r="AM490" s="184"/>
      <c r="AN490" s="184"/>
      <c r="AO490" s="184"/>
      <c r="AP490" s="190"/>
      <c r="AQ490" s="190"/>
      <c r="AR490" s="190"/>
      <c r="AS490" s="184"/>
      <c r="AT490" s="184"/>
      <c r="AU490" s="190"/>
      <c r="AV490" s="300"/>
    </row>
    <row r="491" spans="1:48" ht="31.2" customHeight="1">
      <c r="A491" s="298"/>
      <c r="B491" s="298"/>
      <c r="C491" s="298"/>
      <c r="D491" s="188" t="s">
        <v>2</v>
      </c>
      <c r="E491" s="186">
        <f t="shared" si="1395"/>
        <v>0</v>
      </c>
      <c r="F491" s="186">
        <f t="shared" si="1396"/>
        <v>0</v>
      </c>
      <c r="G491" s="186" t="e">
        <f t="shared" si="1397"/>
        <v>#DIV/0!</v>
      </c>
      <c r="H491" s="184"/>
      <c r="I491" s="184"/>
      <c r="J491" s="190"/>
      <c r="K491" s="184"/>
      <c r="L491" s="184"/>
      <c r="M491" s="190"/>
      <c r="N491" s="184"/>
      <c r="O491" s="184"/>
      <c r="P491" s="190"/>
      <c r="Q491" s="184"/>
      <c r="R491" s="184"/>
      <c r="S491" s="190"/>
      <c r="T491" s="184"/>
      <c r="U491" s="184"/>
      <c r="V491" s="190"/>
      <c r="W491" s="184"/>
      <c r="X491" s="184"/>
      <c r="Y491" s="190"/>
      <c r="Z491" s="184"/>
      <c r="AA491" s="184"/>
      <c r="AB491" s="190"/>
      <c r="AC491" s="184"/>
      <c r="AD491" s="184"/>
      <c r="AE491" s="190"/>
      <c r="AF491" s="184"/>
      <c r="AG491" s="184"/>
      <c r="AH491" s="190"/>
      <c r="AI491" s="184"/>
      <c r="AJ491" s="184"/>
      <c r="AK491" s="190"/>
      <c r="AL491" s="190"/>
      <c r="AM491" s="190"/>
      <c r="AN491" s="184"/>
      <c r="AO491" s="184"/>
      <c r="AP491" s="190"/>
      <c r="AQ491" s="190"/>
      <c r="AR491" s="190"/>
      <c r="AS491" s="184"/>
      <c r="AT491" s="184"/>
      <c r="AU491" s="190"/>
      <c r="AV491" s="300"/>
    </row>
    <row r="492" spans="1:48" ht="21.75" customHeight="1">
      <c r="A492" s="298"/>
      <c r="B492" s="298"/>
      <c r="C492" s="298"/>
      <c r="D492" s="188" t="s">
        <v>43</v>
      </c>
      <c r="E492" s="186">
        <f t="shared" si="1395"/>
        <v>0</v>
      </c>
      <c r="F492" s="186">
        <f t="shared" si="1396"/>
        <v>0</v>
      </c>
      <c r="G492" s="186" t="e">
        <f t="shared" si="1397"/>
        <v>#DIV/0!</v>
      </c>
      <c r="H492" s="184"/>
      <c r="I492" s="184"/>
      <c r="J492" s="190"/>
      <c r="K492" s="184"/>
      <c r="L492" s="184"/>
      <c r="M492" s="190"/>
      <c r="N492" s="184"/>
      <c r="O492" s="184"/>
      <c r="P492" s="190"/>
      <c r="Q492" s="184"/>
      <c r="R492" s="184"/>
      <c r="S492" s="190"/>
      <c r="T492" s="184"/>
      <c r="U492" s="184"/>
      <c r="V492" s="190"/>
      <c r="W492" s="184"/>
      <c r="X492" s="184"/>
      <c r="Y492" s="190"/>
      <c r="Z492" s="184"/>
      <c r="AA492" s="184"/>
      <c r="AB492" s="190"/>
      <c r="AC492" s="184"/>
      <c r="AD492" s="184"/>
      <c r="AE492" s="190"/>
      <c r="AF492" s="184"/>
      <c r="AG492" s="184"/>
      <c r="AH492" s="190"/>
      <c r="AI492" s="184"/>
      <c r="AJ492" s="184"/>
      <c r="AK492" s="190"/>
      <c r="AL492" s="190"/>
      <c r="AM492" s="190"/>
      <c r="AN492" s="184"/>
      <c r="AO492" s="184"/>
      <c r="AP492" s="190"/>
      <c r="AQ492" s="190"/>
      <c r="AR492" s="190"/>
      <c r="AS492" s="184"/>
      <c r="AT492" s="184"/>
      <c r="AU492" s="190"/>
      <c r="AV492" s="300"/>
    </row>
    <row r="493" spans="1:48" ht="30" customHeight="1">
      <c r="A493" s="298"/>
      <c r="B493" s="298"/>
      <c r="C493" s="298"/>
      <c r="D493" s="189" t="s">
        <v>273</v>
      </c>
      <c r="E493" s="186">
        <f t="shared" si="1395"/>
        <v>0</v>
      </c>
      <c r="F493" s="186">
        <f t="shared" si="1396"/>
        <v>0</v>
      </c>
      <c r="G493" s="186" t="e">
        <f t="shared" si="1397"/>
        <v>#DIV/0!</v>
      </c>
      <c r="H493" s="184"/>
      <c r="I493" s="184"/>
      <c r="J493" s="190"/>
      <c r="K493" s="184"/>
      <c r="L493" s="184"/>
      <c r="M493" s="190"/>
      <c r="N493" s="184"/>
      <c r="O493" s="184"/>
      <c r="P493" s="190"/>
      <c r="Q493" s="184"/>
      <c r="R493" s="184"/>
      <c r="S493" s="190"/>
      <c r="T493" s="184"/>
      <c r="U493" s="184"/>
      <c r="V493" s="190"/>
      <c r="W493" s="184"/>
      <c r="X493" s="184"/>
      <c r="Y493" s="190"/>
      <c r="Z493" s="184"/>
      <c r="AA493" s="184"/>
      <c r="AB493" s="190"/>
      <c r="AC493" s="184"/>
      <c r="AD493" s="184"/>
      <c r="AE493" s="190"/>
      <c r="AF493" s="184"/>
      <c r="AG493" s="184"/>
      <c r="AH493" s="190"/>
      <c r="AI493" s="184"/>
      <c r="AJ493" s="184"/>
      <c r="AK493" s="190"/>
      <c r="AL493" s="190"/>
      <c r="AM493" s="190"/>
      <c r="AN493" s="184"/>
      <c r="AO493" s="184"/>
      <c r="AP493" s="190"/>
      <c r="AQ493" s="190"/>
      <c r="AR493" s="190"/>
      <c r="AS493" s="184"/>
      <c r="AT493" s="184"/>
      <c r="AU493" s="190"/>
      <c r="AV493" s="300"/>
    </row>
    <row r="494" spans="1:48" ht="21" customHeight="1">
      <c r="A494" s="354" t="s">
        <v>374</v>
      </c>
      <c r="B494" s="354"/>
      <c r="C494" s="354"/>
      <c r="D494" s="192" t="s">
        <v>41</v>
      </c>
      <c r="E494" s="186">
        <f t="shared" si="1395"/>
        <v>0</v>
      </c>
      <c r="F494" s="186">
        <f t="shared" si="1396"/>
        <v>0</v>
      </c>
      <c r="G494" s="186" t="e">
        <f t="shared" si="1397"/>
        <v>#DIV/0!</v>
      </c>
      <c r="H494" s="186">
        <f>SUM(H495:H497)</f>
        <v>0</v>
      </c>
      <c r="I494" s="186">
        <f t="shared" ref="I494" si="1476">SUM(I495:I497)</f>
        <v>0</v>
      </c>
      <c r="J494" s="186">
        <f t="shared" ref="J494" si="1477">SUM(J495:J497)</f>
        <v>0</v>
      </c>
      <c r="K494" s="186">
        <f t="shared" ref="K494" si="1478">SUM(K495:K497)</f>
        <v>0</v>
      </c>
      <c r="L494" s="186">
        <f t="shared" ref="L494" si="1479">SUM(L495:L497)</f>
        <v>0</v>
      </c>
      <c r="M494" s="186">
        <f t="shared" ref="M494" si="1480">SUM(M495:M497)</f>
        <v>0</v>
      </c>
      <c r="N494" s="186">
        <f t="shared" ref="N494" si="1481">SUM(N495:N497)</f>
        <v>0</v>
      </c>
      <c r="O494" s="186">
        <f t="shared" ref="O494" si="1482">SUM(O495:O497)</f>
        <v>0</v>
      </c>
      <c r="P494" s="186">
        <f t="shared" ref="P494" si="1483">SUM(P495:P497)</f>
        <v>0</v>
      </c>
      <c r="Q494" s="186">
        <f t="shared" ref="Q494" si="1484">SUM(Q495:Q497)</f>
        <v>0</v>
      </c>
      <c r="R494" s="186">
        <f t="shared" ref="R494" si="1485">SUM(R495:R497)</f>
        <v>0</v>
      </c>
      <c r="S494" s="186">
        <f t="shared" ref="S494" si="1486">SUM(S495:S497)</f>
        <v>0</v>
      </c>
      <c r="T494" s="186">
        <f t="shared" ref="T494" si="1487">SUM(T495:T497)</f>
        <v>0</v>
      </c>
      <c r="U494" s="186">
        <f t="shared" ref="U494" si="1488">SUM(U495:U497)</f>
        <v>0</v>
      </c>
      <c r="V494" s="186">
        <f t="shared" ref="V494" si="1489">SUM(V495:V497)</f>
        <v>0</v>
      </c>
      <c r="W494" s="186">
        <f t="shared" ref="W494" si="1490">SUM(W495:W497)</f>
        <v>0</v>
      </c>
      <c r="X494" s="186">
        <f t="shared" ref="X494" si="1491">SUM(X495:X497)</f>
        <v>0</v>
      </c>
      <c r="Y494" s="186">
        <f t="shared" ref="Y494" si="1492">SUM(Y495:Y497)</f>
        <v>0</v>
      </c>
      <c r="Z494" s="186">
        <f t="shared" ref="Z494" si="1493">SUM(Z495:Z497)</f>
        <v>0</v>
      </c>
      <c r="AA494" s="186">
        <f t="shared" ref="AA494" si="1494">SUM(AA495:AA497)</f>
        <v>0</v>
      </c>
      <c r="AB494" s="186">
        <f t="shared" ref="AB494" si="1495">SUM(AB495:AB497)</f>
        <v>0</v>
      </c>
      <c r="AC494" s="186">
        <f t="shared" ref="AC494" si="1496">SUM(AC495:AC497)</f>
        <v>0</v>
      </c>
      <c r="AD494" s="186">
        <f t="shared" ref="AD494" si="1497">SUM(AD495:AD497)</f>
        <v>0</v>
      </c>
      <c r="AE494" s="186">
        <f t="shared" ref="AE494" si="1498">SUM(AE495:AE497)</f>
        <v>0</v>
      </c>
      <c r="AF494" s="186">
        <f t="shared" ref="AF494" si="1499">SUM(AF495:AF497)</f>
        <v>0</v>
      </c>
      <c r="AG494" s="186">
        <f t="shared" ref="AG494" si="1500">SUM(AG495:AG497)</f>
        <v>0</v>
      </c>
      <c r="AH494" s="186">
        <f t="shared" ref="AH494" si="1501">SUM(AH495:AH497)</f>
        <v>0</v>
      </c>
      <c r="AI494" s="186">
        <f t="shared" ref="AI494" si="1502">SUM(AI495:AI497)</f>
        <v>0</v>
      </c>
      <c r="AJ494" s="186">
        <f t="shared" ref="AJ494" si="1503">SUM(AJ495:AJ497)</f>
        <v>0</v>
      </c>
      <c r="AK494" s="186">
        <f t="shared" ref="AK494" si="1504">SUM(AK495:AK497)</f>
        <v>0</v>
      </c>
      <c r="AL494" s="186">
        <f t="shared" ref="AL494" si="1505">SUM(AL495:AL497)</f>
        <v>0</v>
      </c>
      <c r="AM494" s="186">
        <f t="shared" ref="AM494" si="1506">SUM(AM495:AM497)</f>
        <v>0</v>
      </c>
      <c r="AN494" s="186">
        <f t="shared" ref="AN494" si="1507">SUM(AN495:AN497)</f>
        <v>0</v>
      </c>
      <c r="AO494" s="186">
        <f t="shared" ref="AO494" si="1508">SUM(AO495:AO497)</f>
        <v>0</v>
      </c>
      <c r="AP494" s="186">
        <f t="shared" ref="AP494" si="1509">SUM(AP495:AP497)</f>
        <v>0</v>
      </c>
      <c r="AQ494" s="186">
        <f t="shared" ref="AQ494" si="1510">SUM(AQ495:AQ497)</f>
        <v>0</v>
      </c>
      <c r="AR494" s="186">
        <f t="shared" ref="AR494" si="1511">SUM(AR495:AR497)</f>
        <v>0</v>
      </c>
      <c r="AS494" s="186">
        <f t="shared" ref="AS494" si="1512">SUM(AS495:AS497)</f>
        <v>0</v>
      </c>
      <c r="AT494" s="186">
        <f t="shared" ref="AT494" si="1513">SUM(AT495:AT497)</f>
        <v>0</v>
      </c>
      <c r="AU494" s="186">
        <f t="shared" ref="AU494" si="1514">SUM(AU495:AU497)</f>
        <v>0</v>
      </c>
      <c r="AV494" s="304"/>
    </row>
    <row r="495" spans="1:48">
      <c r="A495" s="354"/>
      <c r="B495" s="354"/>
      <c r="C495" s="354"/>
      <c r="D495" s="188" t="s">
        <v>37</v>
      </c>
      <c r="E495" s="186">
        <f t="shared" si="1395"/>
        <v>0</v>
      </c>
      <c r="F495" s="186">
        <f t="shared" si="1396"/>
        <v>0</v>
      </c>
      <c r="G495" s="186" t="e">
        <f t="shared" si="1397"/>
        <v>#DIV/0!</v>
      </c>
      <c r="H495" s="184">
        <f>H490</f>
        <v>0</v>
      </c>
      <c r="I495" s="184">
        <f t="shared" ref="I495:AU495" si="1515">I490</f>
        <v>0</v>
      </c>
      <c r="J495" s="184">
        <f t="shared" si="1515"/>
        <v>0</v>
      </c>
      <c r="K495" s="184">
        <f t="shared" si="1515"/>
        <v>0</v>
      </c>
      <c r="L495" s="184">
        <f t="shared" si="1515"/>
        <v>0</v>
      </c>
      <c r="M495" s="184">
        <f t="shared" si="1515"/>
        <v>0</v>
      </c>
      <c r="N495" s="184">
        <f t="shared" si="1515"/>
        <v>0</v>
      </c>
      <c r="O495" s="184">
        <f t="shared" si="1515"/>
        <v>0</v>
      </c>
      <c r="P495" s="184">
        <f t="shared" si="1515"/>
        <v>0</v>
      </c>
      <c r="Q495" s="184">
        <f t="shared" si="1515"/>
        <v>0</v>
      </c>
      <c r="R495" s="184">
        <f t="shared" si="1515"/>
        <v>0</v>
      </c>
      <c r="S495" s="184">
        <f t="shared" si="1515"/>
        <v>0</v>
      </c>
      <c r="T495" s="184">
        <f t="shared" si="1515"/>
        <v>0</v>
      </c>
      <c r="U495" s="184">
        <f t="shared" si="1515"/>
        <v>0</v>
      </c>
      <c r="V495" s="184">
        <f t="shared" si="1515"/>
        <v>0</v>
      </c>
      <c r="W495" s="184">
        <f t="shared" si="1515"/>
        <v>0</v>
      </c>
      <c r="X495" s="184">
        <f t="shared" si="1515"/>
        <v>0</v>
      </c>
      <c r="Y495" s="184">
        <f t="shared" si="1515"/>
        <v>0</v>
      </c>
      <c r="Z495" s="184">
        <f t="shared" si="1515"/>
        <v>0</v>
      </c>
      <c r="AA495" s="184">
        <f t="shared" si="1515"/>
        <v>0</v>
      </c>
      <c r="AB495" s="184">
        <f t="shared" si="1515"/>
        <v>0</v>
      </c>
      <c r="AC495" s="184">
        <f t="shared" si="1515"/>
        <v>0</v>
      </c>
      <c r="AD495" s="184">
        <f t="shared" si="1515"/>
        <v>0</v>
      </c>
      <c r="AE495" s="184">
        <f t="shared" si="1515"/>
        <v>0</v>
      </c>
      <c r="AF495" s="184">
        <f t="shared" si="1515"/>
        <v>0</v>
      </c>
      <c r="AG495" s="184">
        <f t="shared" si="1515"/>
        <v>0</v>
      </c>
      <c r="AH495" s="184">
        <f t="shared" si="1515"/>
        <v>0</v>
      </c>
      <c r="AI495" s="184">
        <f t="shared" si="1515"/>
        <v>0</v>
      </c>
      <c r="AJ495" s="184">
        <f t="shared" si="1515"/>
        <v>0</v>
      </c>
      <c r="AK495" s="184">
        <f t="shared" si="1515"/>
        <v>0</v>
      </c>
      <c r="AL495" s="184">
        <f t="shared" si="1515"/>
        <v>0</v>
      </c>
      <c r="AM495" s="184">
        <f t="shared" si="1515"/>
        <v>0</v>
      </c>
      <c r="AN495" s="184">
        <f t="shared" si="1515"/>
        <v>0</v>
      </c>
      <c r="AO495" s="184">
        <f t="shared" si="1515"/>
        <v>0</v>
      </c>
      <c r="AP495" s="184">
        <f t="shared" si="1515"/>
        <v>0</v>
      </c>
      <c r="AQ495" s="184">
        <f t="shared" si="1515"/>
        <v>0</v>
      </c>
      <c r="AR495" s="184">
        <f t="shared" si="1515"/>
        <v>0</v>
      </c>
      <c r="AS495" s="184">
        <f t="shared" si="1515"/>
        <v>0</v>
      </c>
      <c r="AT495" s="184">
        <f t="shared" si="1515"/>
        <v>0</v>
      </c>
      <c r="AU495" s="184">
        <f t="shared" si="1515"/>
        <v>0</v>
      </c>
      <c r="AV495" s="304"/>
    </row>
    <row r="496" spans="1:48" ht="33" customHeight="1">
      <c r="A496" s="354"/>
      <c r="B496" s="354"/>
      <c r="C496" s="354"/>
      <c r="D496" s="188" t="s">
        <v>2</v>
      </c>
      <c r="E496" s="186">
        <f t="shared" si="1395"/>
        <v>0</v>
      </c>
      <c r="F496" s="186">
        <f t="shared" si="1396"/>
        <v>0</v>
      </c>
      <c r="G496" s="186" t="e">
        <f t="shared" si="1397"/>
        <v>#DIV/0!</v>
      </c>
      <c r="H496" s="184">
        <f t="shared" ref="H496:AU496" si="1516">H491</f>
        <v>0</v>
      </c>
      <c r="I496" s="184">
        <f t="shared" si="1516"/>
        <v>0</v>
      </c>
      <c r="J496" s="184">
        <f t="shared" si="1516"/>
        <v>0</v>
      </c>
      <c r="K496" s="184">
        <f t="shared" si="1516"/>
        <v>0</v>
      </c>
      <c r="L496" s="184">
        <f t="shared" si="1516"/>
        <v>0</v>
      </c>
      <c r="M496" s="184">
        <f t="shared" si="1516"/>
        <v>0</v>
      </c>
      <c r="N496" s="184">
        <f t="shared" si="1516"/>
        <v>0</v>
      </c>
      <c r="O496" s="184">
        <f t="shared" si="1516"/>
        <v>0</v>
      </c>
      <c r="P496" s="184">
        <f t="shared" si="1516"/>
        <v>0</v>
      </c>
      <c r="Q496" s="184">
        <f t="shared" si="1516"/>
        <v>0</v>
      </c>
      <c r="R496" s="184">
        <f t="shared" si="1516"/>
        <v>0</v>
      </c>
      <c r="S496" s="184">
        <f t="shared" si="1516"/>
        <v>0</v>
      </c>
      <c r="T496" s="184">
        <f t="shared" si="1516"/>
        <v>0</v>
      </c>
      <c r="U496" s="184">
        <f t="shared" si="1516"/>
        <v>0</v>
      </c>
      <c r="V496" s="184">
        <f t="shared" si="1516"/>
        <v>0</v>
      </c>
      <c r="W496" s="184">
        <f t="shared" si="1516"/>
        <v>0</v>
      </c>
      <c r="X496" s="184">
        <f t="shared" si="1516"/>
        <v>0</v>
      </c>
      <c r="Y496" s="184">
        <f t="shared" si="1516"/>
        <v>0</v>
      </c>
      <c r="Z496" s="184">
        <f t="shared" si="1516"/>
        <v>0</v>
      </c>
      <c r="AA496" s="184">
        <f t="shared" si="1516"/>
        <v>0</v>
      </c>
      <c r="AB496" s="184">
        <f t="shared" si="1516"/>
        <v>0</v>
      </c>
      <c r="AC496" s="184">
        <f t="shared" si="1516"/>
        <v>0</v>
      </c>
      <c r="AD496" s="184">
        <f t="shared" si="1516"/>
        <v>0</v>
      </c>
      <c r="AE496" s="184">
        <f t="shared" si="1516"/>
        <v>0</v>
      </c>
      <c r="AF496" s="184">
        <f t="shared" si="1516"/>
        <v>0</v>
      </c>
      <c r="AG496" s="184">
        <f t="shared" si="1516"/>
        <v>0</v>
      </c>
      <c r="AH496" s="184">
        <f t="shared" si="1516"/>
        <v>0</v>
      </c>
      <c r="AI496" s="184">
        <f t="shared" si="1516"/>
        <v>0</v>
      </c>
      <c r="AJ496" s="184">
        <f t="shared" si="1516"/>
        <v>0</v>
      </c>
      <c r="AK496" s="184">
        <f t="shared" si="1516"/>
        <v>0</v>
      </c>
      <c r="AL496" s="184">
        <f t="shared" si="1516"/>
        <v>0</v>
      </c>
      <c r="AM496" s="184">
        <f t="shared" si="1516"/>
        <v>0</v>
      </c>
      <c r="AN496" s="184">
        <f t="shared" si="1516"/>
        <v>0</v>
      </c>
      <c r="AO496" s="184">
        <f t="shared" si="1516"/>
        <v>0</v>
      </c>
      <c r="AP496" s="184">
        <f t="shared" si="1516"/>
        <v>0</v>
      </c>
      <c r="AQ496" s="184">
        <f t="shared" si="1516"/>
        <v>0</v>
      </c>
      <c r="AR496" s="184">
        <f t="shared" si="1516"/>
        <v>0</v>
      </c>
      <c r="AS496" s="184">
        <f t="shared" si="1516"/>
        <v>0</v>
      </c>
      <c r="AT496" s="184">
        <f t="shared" si="1516"/>
        <v>0</v>
      </c>
      <c r="AU496" s="184">
        <f t="shared" si="1516"/>
        <v>0</v>
      </c>
      <c r="AV496" s="304"/>
    </row>
    <row r="497" spans="1:48" ht="21" customHeight="1">
      <c r="A497" s="354"/>
      <c r="B497" s="354"/>
      <c r="C497" s="354"/>
      <c r="D497" s="188" t="s">
        <v>43</v>
      </c>
      <c r="E497" s="186">
        <f t="shared" si="1395"/>
        <v>0</v>
      </c>
      <c r="F497" s="186">
        <f t="shared" si="1396"/>
        <v>0</v>
      </c>
      <c r="G497" s="186" t="e">
        <f t="shared" si="1397"/>
        <v>#DIV/0!</v>
      </c>
      <c r="H497" s="184">
        <f t="shared" ref="H497:AU497" si="1517">H492</f>
        <v>0</v>
      </c>
      <c r="I497" s="184">
        <f t="shared" si="1517"/>
        <v>0</v>
      </c>
      <c r="J497" s="184">
        <f t="shared" si="1517"/>
        <v>0</v>
      </c>
      <c r="K497" s="184">
        <f t="shared" si="1517"/>
        <v>0</v>
      </c>
      <c r="L497" s="184">
        <f t="shared" si="1517"/>
        <v>0</v>
      </c>
      <c r="M497" s="184">
        <f t="shared" si="1517"/>
        <v>0</v>
      </c>
      <c r="N497" s="184">
        <f t="shared" si="1517"/>
        <v>0</v>
      </c>
      <c r="O497" s="184">
        <f t="shared" si="1517"/>
        <v>0</v>
      </c>
      <c r="P497" s="184">
        <f t="shared" si="1517"/>
        <v>0</v>
      </c>
      <c r="Q497" s="184">
        <f t="shared" si="1517"/>
        <v>0</v>
      </c>
      <c r="R497" s="184">
        <f t="shared" si="1517"/>
        <v>0</v>
      </c>
      <c r="S497" s="184">
        <f t="shared" si="1517"/>
        <v>0</v>
      </c>
      <c r="T497" s="184">
        <f t="shared" si="1517"/>
        <v>0</v>
      </c>
      <c r="U497" s="184">
        <f t="shared" si="1517"/>
        <v>0</v>
      </c>
      <c r="V497" s="184">
        <f t="shared" si="1517"/>
        <v>0</v>
      </c>
      <c r="W497" s="184">
        <f t="shared" si="1517"/>
        <v>0</v>
      </c>
      <c r="X497" s="184">
        <f t="shared" si="1517"/>
        <v>0</v>
      </c>
      <c r="Y497" s="184">
        <f t="shared" si="1517"/>
        <v>0</v>
      </c>
      <c r="Z497" s="184">
        <f t="shared" si="1517"/>
        <v>0</v>
      </c>
      <c r="AA497" s="184">
        <f t="shared" si="1517"/>
        <v>0</v>
      </c>
      <c r="AB497" s="184">
        <f t="shared" si="1517"/>
        <v>0</v>
      </c>
      <c r="AC497" s="184">
        <f t="shared" si="1517"/>
        <v>0</v>
      </c>
      <c r="AD497" s="184">
        <f t="shared" si="1517"/>
        <v>0</v>
      </c>
      <c r="AE497" s="184">
        <f t="shared" si="1517"/>
        <v>0</v>
      </c>
      <c r="AF497" s="184">
        <f t="shared" si="1517"/>
        <v>0</v>
      </c>
      <c r="AG497" s="184">
        <f t="shared" si="1517"/>
        <v>0</v>
      </c>
      <c r="AH497" s="184">
        <f t="shared" si="1517"/>
        <v>0</v>
      </c>
      <c r="AI497" s="184">
        <f t="shared" si="1517"/>
        <v>0</v>
      </c>
      <c r="AJ497" s="184">
        <f t="shared" si="1517"/>
        <v>0</v>
      </c>
      <c r="AK497" s="184">
        <f t="shared" si="1517"/>
        <v>0</v>
      </c>
      <c r="AL497" s="184">
        <f t="shared" si="1517"/>
        <v>0</v>
      </c>
      <c r="AM497" s="184">
        <f t="shared" si="1517"/>
        <v>0</v>
      </c>
      <c r="AN497" s="184">
        <f t="shared" si="1517"/>
        <v>0</v>
      </c>
      <c r="AO497" s="184">
        <f t="shared" si="1517"/>
        <v>0</v>
      </c>
      <c r="AP497" s="184">
        <f t="shared" si="1517"/>
        <v>0</v>
      </c>
      <c r="AQ497" s="184">
        <f t="shared" si="1517"/>
        <v>0</v>
      </c>
      <c r="AR497" s="184">
        <f t="shared" si="1517"/>
        <v>0</v>
      </c>
      <c r="AS497" s="184">
        <f t="shared" si="1517"/>
        <v>0</v>
      </c>
      <c r="AT497" s="184">
        <f t="shared" si="1517"/>
        <v>0</v>
      </c>
      <c r="AU497" s="184">
        <f t="shared" si="1517"/>
        <v>0</v>
      </c>
      <c r="AV497" s="304"/>
    </row>
    <row r="498" spans="1:48" ht="28.95" customHeight="1">
      <c r="A498" s="354"/>
      <c r="B498" s="354"/>
      <c r="C498" s="354"/>
      <c r="D498" s="189" t="s">
        <v>273</v>
      </c>
      <c r="E498" s="186">
        <f t="shared" si="1395"/>
        <v>0</v>
      </c>
      <c r="F498" s="186">
        <f t="shared" si="1396"/>
        <v>0</v>
      </c>
      <c r="G498" s="186" t="e">
        <f t="shared" si="1397"/>
        <v>#DIV/0!</v>
      </c>
      <c r="H498" s="184">
        <f t="shared" ref="H498:AU498" si="1518">H493</f>
        <v>0</v>
      </c>
      <c r="I498" s="184">
        <f t="shared" si="1518"/>
        <v>0</v>
      </c>
      <c r="J498" s="184">
        <f t="shared" si="1518"/>
        <v>0</v>
      </c>
      <c r="K498" s="184">
        <f t="shared" si="1518"/>
        <v>0</v>
      </c>
      <c r="L498" s="184">
        <f t="shared" si="1518"/>
        <v>0</v>
      </c>
      <c r="M498" s="184">
        <f t="shared" si="1518"/>
        <v>0</v>
      </c>
      <c r="N498" s="184">
        <f t="shared" si="1518"/>
        <v>0</v>
      </c>
      <c r="O498" s="184">
        <f t="shared" si="1518"/>
        <v>0</v>
      </c>
      <c r="P498" s="184">
        <f t="shared" si="1518"/>
        <v>0</v>
      </c>
      <c r="Q498" s="184">
        <f t="shared" si="1518"/>
        <v>0</v>
      </c>
      <c r="R498" s="184">
        <f t="shared" si="1518"/>
        <v>0</v>
      </c>
      <c r="S498" s="184">
        <f t="shared" si="1518"/>
        <v>0</v>
      </c>
      <c r="T498" s="184">
        <f t="shared" si="1518"/>
        <v>0</v>
      </c>
      <c r="U498" s="184">
        <f t="shared" si="1518"/>
        <v>0</v>
      </c>
      <c r="V498" s="184">
        <f t="shared" si="1518"/>
        <v>0</v>
      </c>
      <c r="W498" s="184">
        <f t="shared" si="1518"/>
        <v>0</v>
      </c>
      <c r="X498" s="184">
        <f t="shared" si="1518"/>
        <v>0</v>
      </c>
      <c r="Y498" s="184">
        <f t="shared" si="1518"/>
        <v>0</v>
      </c>
      <c r="Z498" s="184">
        <f t="shared" si="1518"/>
        <v>0</v>
      </c>
      <c r="AA498" s="184">
        <f t="shared" si="1518"/>
        <v>0</v>
      </c>
      <c r="AB498" s="184">
        <f t="shared" si="1518"/>
        <v>0</v>
      </c>
      <c r="AC498" s="184">
        <f t="shared" si="1518"/>
        <v>0</v>
      </c>
      <c r="AD498" s="184">
        <f t="shared" si="1518"/>
        <v>0</v>
      </c>
      <c r="AE498" s="184">
        <f t="shared" si="1518"/>
        <v>0</v>
      </c>
      <c r="AF498" s="184">
        <f t="shared" si="1518"/>
        <v>0</v>
      </c>
      <c r="AG498" s="184">
        <f t="shared" si="1518"/>
        <v>0</v>
      </c>
      <c r="AH498" s="184">
        <f t="shared" si="1518"/>
        <v>0</v>
      </c>
      <c r="AI498" s="184">
        <f t="shared" si="1518"/>
        <v>0</v>
      </c>
      <c r="AJ498" s="184">
        <f t="shared" si="1518"/>
        <v>0</v>
      </c>
      <c r="AK498" s="184">
        <f t="shared" si="1518"/>
        <v>0</v>
      </c>
      <c r="AL498" s="184">
        <f t="shared" si="1518"/>
        <v>0</v>
      </c>
      <c r="AM498" s="184">
        <f t="shared" si="1518"/>
        <v>0</v>
      </c>
      <c r="AN498" s="184">
        <f t="shared" si="1518"/>
        <v>0</v>
      </c>
      <c r="AO498" s="184">
        <f t="shared" si="1518"/>
        <v>0</v>
      </c>
      <c r="AP498" s="184">
        <f t="shared" si="1518"/>
        <v>0</v>
      </c>
      <c r="AQ498" s="184">
        <f t="shared" si="1518"/>
        <v>0</v>
      </c>
      <c r="AR498" s="184">
        <f t="shared" si="1518"/>
        <v>0</v>
      </c>
      <c r="AS498" s="184">
        <f t="shared" si="1518"/>
        <v>0</v>
      </c>
      <c r="AT498" s="184">
        <f t="shared" si="1518"/>
        <v>0</v>
      </c>
      <c r="AU498" s="184">
        <f t="shared" si="1518"/>
        <v>0</v>
      </c>
      <c r="AV498" s="304"/>
    </row>
    <row r="499" spans="1:48" ht="28.95" customHeight="1">
      <c r="A499" s="354" t="s">
        <v>284</v>
      </c>
      <c r="B499" s="354"/>
      <c r="C499" s="354"/>
      <c r="D499" s="192" t="s">
        <v>41</v>
      </c>
      <c r="E499" s="186">
        <f t="shared" si="1395"/>
        <v>0</v>
      </c>
      <c r="F499" s="186">
        <f t="shared" si="1396"/>
        <v>0</v>
      </c>
      <c r="G499" s="186" t="e">
        <f t="shared" si="1397"/>
        <v>#DIV/0!</v>
      </c>
      <c r="H499" s="186">
        <f>SUM(H500:H502)</f>
        <v>0</v>
      </c>
      <c r="I499" s="186">
        <f t="shared" ref="I499" si="1519">SUM(I500:I502)</f>
        <v>0</v>
      </c>
      <c r="J499" s="186">
        <f t="shared" ref="J499" si="1520">SUM(J500:J502)</f>
        <v>0</v>
      </c>
      <c r="K499" s="186">
        <f t="shared" ref="K499" si="1521">SUM(K500:K502)</f>
        <v>0</v>
      </c>
      <c r="L499" s="186">
        <f t="shared" ref="L499" si="1522">SUM(L500:L502)</f>
        <v>0</v>
      </c>
      <c r="M499" s="186">
        <f t="shared" ref="M499" si="1523">SUM(M500:M502)</f>
        <v>0</v>
      </c>
      <c r="N499" s="186">
        <f t="shared" ref="N499" si="1524">SUM(N500:N502)</f>
        <v>0</v>
      </c>
      <c r="O499" s="186">
        <f t="shared" ref="O499" si="1525">SUM(O500:O502)</f>
        <v>0</v>
      </c>
      <c r="P499" s="186">
        <f t="shared" ref="P499" si="1526">SUM(P500:P502)</f>
        <v>0</v>
      </c>
      <c r="Q499" s="186">
        <f t="shared" ref="Q499" si="1527">SUM(Q500:Q502)</f>
        <v>0</v>
      </c>
      <c r="R499" s="186">
        <f t="shared" ref="R499" si="1528">SUM(R500:R502)</f>
        <v>0</v>
      </c>
      <c r="S499" s="186">
        <f t="shared" ref="S499" si="1529">SUM(S500:S502)</f>
        <v>0</v>
      </c>
      <c r="T499" s="186">
        <f t="shared" ref="T499" si="1530">SUM(T500:T502)</f>
        <v>0</v>
      </c>
      <c r="U499" s="186">
        <f t="shared" ref="U499" si="1531">SUM(U500:U502)</f>
        <v>0</v>
      </c>
      <c r="V499" s="186">
        <f t="shared" ref="V499" si="1532">SUM(V500:V502)</f>
        <v>0</v>
      </c>
      <c r="W499" s="186">
        <f t="shared" ref="W499" si="1533">SUM(W500:W502)</f>
        <v>0</v>
      </c>
      <c r="X499" s="186">
        <f t="shared" ref="X499" si="1534">SUM(X500:X502)</f>
        <v>0</v>
      </c>
      <c r="Y499" s="186">
        <f t="shared" ref="Y499" si="1535">SUM(Y500:Y502)</f>
        <v>0</v>
      </c>
      <c r="Z499" s="186">
        <f t="shared" ref="Z499" si="1536">SUM(Z500:Z502)</f>
        <v>0</v>
      </c>
      <c r="AA499" s="186">
        <f t="shared" ref="AA499" si="1537">SUM(AA500:AA502)</f>
        <v>0</v>
      </c>
      <c r="AB499" s="186">
        <f t="shared" ref="AB499" si="1538">SUM(AB500:AB502)</f>
        <v>0</v>
      </c>
      <c r="AC499" s="186">
        <f t="shared" ref="AC499" si="1539">SUM(AC500:AC502)</f>
        <v>0</v>
      </c>
      <c r="AD499" s="186">
        <f t="shared" ref="AD499" si="1540">SUM(AD500:AD502)</f>
        <v>0</v>
      </c>
      <c r="AE499" s="186">
        <f t="shared" ref="AE499" si="1541">SUM(AE500:AE502)</f>
        <v>0</v>
      </c>
      <c r="AF499" s="186">
        <f t="shared" ref="AF499" si="1542">SUM(AF500:AF502)</f>
        <v>0</v>
      </c>
      <c r="AG499" s="186">
        <f t="shared" ref="AG499" si="1543">SUM(AG500:AG502)</f>
        <v>0</v>
      </c>
      <c r="AH499" s="186">
        <f t="shared" ref="AH499" si="1544">SUM(AH500:AH502)</f>
        <v>0</v>
      </c>
      <c r="AI499" s="186">
        <f t="shared" ref="AI499" si="1545">SUM(AI500:AI502)</f>
        <v>0</v>
      </c>
      <c r="AJ499" s="186">
        <f t="shared" ref="AJ499" si="1546">SUM(AJ500:AJ502)</f>
        <v>0</v>
      </c>
      <c r="AK499" s="186">
        <f t="shared" ref="AK499" si="1547">SUM(AK500:AK502)</f>
        <v>0</v>
      </c>
      <c r="AL499" s="186">
        <f t="shared" ref="AL499" si="1548">SUM(AL500:AL502)</f>
        <v>0</v>
      </c>
      <c r="AM499" s="186">
        <f t="shared" ref="AM499" si="1549">SUM(AM500:AM502)</f>
        <v>0</v>
      </c>
      <c r="AN499" s="186">
        <f t="shared" ref="AN499" si="1550">SUM(AN500:AN502)</f>
        <v>0</v>
      </c>
      <c r="AO499" s="186">
        <f t="shared" ref="AO499" si="1551">SUM(AO500:AO502)</f>
        <v>0</v>
      </c>
      <c r="AP499" s="186">
        <f t="shared" ref="AP499" si="1552">SUM(AP500:AP502)</f>
        <v>0</v>
      </c>
      <c r="AQ499" s="186">
        <f t="shared" ref="AQ499" si="1553">SUM(AQ500:AQ502)</f>
        <v>0</v>
      </c>
      <c r="AR499" s="186">
        <f t="shared" ref="AR499" si="1554">SUM(AR500:AR502)</f>
        <v>0</v>
      </c>
      <c r="AS499" s="186">
        <f t="shared" ref="AS499" si="1555">SUM(AS500:AS502)</f>
        <v>0</v>
      </c>
      <c r="AT499" s="186">
        <f t="shared" ref="AT499" si="1556">SUM(AT500:AT502)</f>
        <v>0</v>
      </c>
      <c r="AU499" s="186">
        <f t="shared" ref="AU499" si="1557">SUM(AU500:AU502)</f>
        <v>0</v>
      </c>
      <c r="AV499" s="304"/>
    </row>
    <row r="500" spans="1:48" ht="28.95" customHeight="1">
      <c r="A500" s="354"/>
      <c r="B500" s="354"/>
      <c r="C500" s="354"/>
      <c r="D500" s="188" t="s">
        <v>37</v>
      </c>
      <c r="E500" s="186">
        <f t="shared" si="1395"/>
        <v>0</v>
      </c>
      <c r="F500" s="186">
        <f t="shared" si="1396"/>
        <v>0</v>
      </c>
      <c r="G500" s="186" t="e">
        <f t="shared" si="1397"/>
        <v>#DIV/0!</v>
      </c>
      <c r="H500" s="184"/>
      <c r="I500" s="184"/>
      <c r="J500" s="190"/>
      <c r="K500" s="184"/>
      <c r="L500" s="184"/>
      <c r="M500" s="190"/>
      <c r="N500" s="184"/>
      <c r="O500" s="184"/>
      <c r="P500" s="190"/>
      <c r="Q500" s="184"/>
      <c r="R500" s="184"/>
      <c r="S500" s="190"/>
      <c r="T500" s="184"/>
      <c r="U500" s="184"/>
      <c r="V500" s="190"/>
      <c r="W500" s="184"/>
      <c r="X500" s="184"/>
      <c r="Y500" s="190"/>
      <c r="Z500" s="184"/>
      <c r="AA500" s="184"/>
      <c r="AB500" s="190"/>
      <c r="AC500" s="184"/>
      <c r="AD500" s="184"/>
      <c r="AE500" s="190"/>
      <c r="AF500" s="184"/>
      <c r="AG500" s="184"/>
      <c r="AH500" s="190"/>
      <c r="AI500" s="184"/>
      <c r="AJ500" s="184"/>
      <c r="AK500" s="190"/>
      <c r="AL500" s="184"/>
      <c r="AM500" s="184"/>
      <c r="AN500" s="184"/>
      <c r="AO500" s="184"/>
      <c r="AP500" s="190"/>
      <c r="AQ500" s="190"/>
      <c r="AR500" s="190"/>
      <c r="AS500" s="184"/>
      <c r="AT500" s="184"/>
      <c r="AU500" s="190"/>
      <c r="AV500" s="304"/>
    </row>
    <row r="501" spans="1:48" ht="28.95" customHeight="1">
      <c r="A501" s="354"/>
      <c r="B501" s="354"/>
      <c r="C501" s="354"/>
      <c r="D501" s="188" t="s">
        <v>2</v>
      </c>
      <c r="E501" s="186">
        <f t="shared" si="1395"/>
        <v>0</v>
      </c>
      <c r="F501" s="186">
        <f t="shared" si="1396"/>
        <v>0</v>
      </c>
      <c r="G501" s="186" t="e">
        <f t="shared" si="1397"/>
        <v>#DIV/0!</v>
      </c>
      <c r="H501" s="184"/>
      <c r="I501" s="184"/>
      <c r="J501" s="190"/>
      <c r="K501" s="184"/>
      <c r="L501" s="184"/>
      <c r="M501" s="190"/>
      <c r="N501" s="184"/>
      <c r="O501" s="184"/>
      <c r="P501" s="190"/>
      <c r="Q501" s="184"/>
      <c r="R501" s="184"/>
      <c r="S501" s="190"/>
      <c r="T501" s="184"/>
      <c r="U501" s="184"/>
      <c r="V501" s="190"/>
      <c r="W501" s="184"/>
      <c r="X501" s="184"/>
      <c r="Y501" s="190"/>
      <c r="Z501" s="184"/>
      <c r="AA501" s="184"/>
      <c r="AB501" s="190"/>
      <c r="AC501" s="184"/>
      <c r="AD501" s="184"/>
      <c r="AE501" s="190"/>
      <c r="AF501" s="184"/>
      <c r="AG501" s="184"/>
      <c r="AH501" s="190"/>
      <c r="AI501" s="184"/>
      <c r="AJ501" s="184"/>
      <c r="AK501" s="190"/>
      <c r="AL501" s="190"/>
      <c r="AM501" s="190"/>
      <c r="AN501" s="184"/>
      <c r="AO501" s="184"/>
      <c r="AP501" s="190"/>
      <c r="AQ501" s="190"/>
      <c r="AR501" s="190"/>
      <c r="AS501" s="184"/>
      <c r="AT501" s="184"/>
      <c r="AU501" s="190"/>
      <c r="AV501" s="304"/>
    </row>
    <row r="502" spans="1:48" ht="28.95" customHeight="1">
      <c r="A502" s="354"/>
      <c r="B502" s="354"/>
      <c r="C502" s="354"/>
      <c r="D502" s="188" t="s">
        <v>43</v>
      </c>
      <c r="E502" s="186">
        <f t="shared" si="1395"/>
        <v>0</v>
      </c>
      <c r="F502" s="186">
        <f t="shared" si="1396"/>
        <v>0</v>
      </c>
      <c r="G502" s="186" t="e">
        <f t="shared" si="1397"/>
        <v>#DIV/0!</v>
      </c>
      <c r="H502" s="184"/>
      <c r="I502" s="184"/>
      <c r="J502" s="190"/>
      <c r="K502" s="184"/>
      <c r="L502" s="184"/>
      <c r="M502" s="190"/>
      <c r="N502" s="184"/>
      <c r="O502" s="184"/>
      <c r="P502" s="190"/>
      <c r="Q502" s="184"/>
      <c r="R502" s="184"/>
      <c r="S502" s="190"/>
      <c r="T502" s="184"/>
      <c r="U502" s="184"/>
      <c r="V502" s="190"/>
      <c r="W502" s="184"/>
      <c r="X502" s="184"/>
      <c r="Y502" s="190"/>
      <c r="Z502" s="184"/>
      <c r="AA502" s="184"/>
      <c r="AB502" s="190"/>
      <c r="AC502" s="184"/>
      <c r="AD502" s="184"/>
      <c r="AE502" s="190"/>
      <c r="AF502" s="184"/>
      <c r="AG502" s="184"/>
      <c r="AH502" s="190"/>
      <c r="AI502" s="184"/>
      <c r="AJ502" s="184"/>
      <c r="AK502" s="190"/>
      <c r="AL502" s="190"/>
      <c r="AM502" s="190"/>
      <c r="AN502" s="184"/>
      <c r="AO502" s="184"/>
      <c r="AP502" s="190"/>
      <c r="AQ502" s="190"/>
      <c r="AR502" s="190"/>
      <c r="AS502" s="184"/>
      <c r="AT502" s="184"/>
      <c r="AU502" s="190"/>
      <c r="AV502" s="304"/>
    </row>
    <row r="503" spans="1:48" ht="28.95" customHeight="1">
      <c r="A503" s="354"/>
      <c r="B503" s="354"/>
      <c r="C503" s="354"/>
      <c r="D503" s="189" t="s">
        <v>273</v>
      </c>
      <c r="E503" s="186">
        <f t="shared" si="1395"/>
        <v>0</v>
      </c>
      <c r="F503" s="186">
        <f t="shared" si="1396"/>
        <v>0</v>
      </c>
      <c r="G503" s="186" t="e">
        <f t="shared" si="1397"/>
        <v>#DIV/0!</v>
      </c>
      <c r="H503" s="184"/>
      <c r="I503" s="184"/>
      <c r="J503" s="190"/>
      <c r="K503" s="184"/>
      <c r="L503" s="184"/>
      <c r="M503" s="190"/>
      <c r="N503" s="184"/>
      <c r="O503" s="184"/>
      <c r="P503" s="190"/>
      <c r="Q503" s="184"/>
      <c r="R503" s="184"/>
      <c r="S503" s="190"/>
      <c r="T503" s="184"/>
      <c r="U503" s="184"/>
      <c r="V503" s="190"/>
      <c r="W503" s="184"/>
      <c r="X503" s="184"/>
      <c r="Y503" s="190"/>
      <c r="Z503" s="184"/>
      <c r="AA503" s="184"/>
      <c r="AB503" s="190"/>
      <c r="AC503" s="184"/>
      <c r="AD503" s="184"/>
      <c r="AE503" s="190"/>
      <c r="AF503" s="184"/>
      <c r="AG503" s="184"/>
      <c r="AH503" s="190"/>
      <c r="AI503" s="184"/>
      <c r="AJ503" s="184"/>
      <c r="AK503" s="190"/>
      <c r="AL503" s="190"/>
      <c r="AM503" s="190"/>
      <c r="AN503" s="184"/>
      <c r="AO503" s="184"/>
      <c r="AP503" s="190"/>
      <c r="AQ503" s="190"/>
      <c r="AR503" s="190"/>
      <c r="AS503" s="184"/>
      <c r="AT503" s="184"/>
      <c r="AU503" s="190"/>
      <c r="AV503" s="304"/>
    </row>
    <row r="504" spans="1:48" ht="28.95" customHeight="1">
      <c r="A504" s="353" t="s">
        <v>375</v>
      </c>
      <c r="B504" s="353"/>
      <c r="C504" s="353"/>
      <c r="D504" s="353"/>
      <c r="E504" s="353"/>
      <c r="F504" s="353"/>
      <c r="G504" s="353"/>
      <c r="H504" s="353"/>
      <c r="I504" s="353"/>
      <c r="J504" s="353"/>
      <c r="K504" s="353"/>
      <c r="L504" s="353"/>
      <c r="M504" s="353"/>
      <c r="N504" s="353"/>
      <c r="O504" s="353"/>
      <c r="P504" s="353"/>
      <c r="Q504" s="353"/>
      <c r="R504" s="353"/>
      <c r="S504" s="353"/>
      <c r="T504" s="353"/>
      <c r="U504" s="353"/>
      <c r="V504" s="353"/>
      <c r="W504" s="353"/>
      <c r="X504" s="353"/>
      <c r="Y504" s="353"/>
      <c r="Z504" s="353"/>
      <c r="AA504" s="353"/>
      <c r="AB504" s="353"/>
      <c r="AC504" s="353"/>
      <c r="AD504" s="353"/>
      <c r="AE504" s="353"/>
      <c r="AF504" s="353"/>
      <c r="AG504" s="353"/>
      <c r="AH504" s="353"/>
      <c r="AI504" s="353"/>
      <c r="AJ504" s="353"/>
      <c r="AK504" s="353"/>
      <c r="AL504" s="353"/>
      <c r="AM504" s="353"/>
      <c r="AN504" s="353"/>
      <c r="AO504" s="353"/>
      <c r="AP504" s="353"/>
      <c r="AQ504" s="353"/>
      <c r="AR504" s="353"/>
      <c r="AS504" s="353"/>
      <c r="AT504" s="353"/>
      <c r="AU504" s="353"/>
      <c r="AV504" s="353"/>
    </row>
    <row r="505" spans="1:48" s="116" customFormat="1" ht="22.2" customHeight="1">
      <c r="A505" s="298" t="s">
        <v>93</v>
      </c>
      <c r="B505" s="299" t="s">
        <v>376</v>
      </c>
      <c r="C505" s="299" t="s">
        <v>439</v>
      </c>
      <c r="D505" s="192" t="s">
        <v>41</v>
      </c>
      <c r="E505" s="186">
        <f t="shared" ref="E505:E524" si="1558">H505+K505+N505+Q505+T505+W505+Z505+AC505+AF505+AI505+AN505+AS505</f>
        <v>55073.7</v>
      </c>
      <c r="F505" s="186">
        <f t="shared" ref="F505:F524" si="1559">I505+L505+O505+R505+U505+X505+AA505+AD505+AG505+AJ505+AO505+AT505</f>
        <v>31338.210429999999</v>
      </c>
      <c r="G505" s="186">
        <f t="shared" ref="G505:G524" si="1560">F505/E505*100</f>
        <v>56.902315315658839</v>
      </c>
      <c r="H505" s="186">
        <f>SUM(H506:H508)</f>
        <v>1372.7146499999999</v>
      </c>
      <c r="I505" s="186">
        <f t="shared" ref="I505" si="1561">SUM(I506:I508)</f>
        <v>1372.7146499999999</v>
      </c>
      <c r="J505" s="186">
        <f t="shared" ref="J505" si="1562">SUM(J506:J508)</f>
        <v>0</v>
      </c>
      <c r="K505" s="186">
        <f t="shared" ref="K505" si="1563">SUM(K506:K508)</f>
        <v>3690.8655799999997</v>
      </c>
      <c r="L505" s="186">
        <f t="shared" ref="L505" si="1564">SUM(L506:L508)</f>
        <v>3690.8655799999997</v>
      </c>
      <c r="M505" s="186">
        <f>L505*100/K505</f>
        <v>100</v>
      </c>
      <c r="N505" s="186">
        <f t="shared" ref="N505" si="1565">SUM(N506:N508)</f>
        <v>4045.53208</v>
      </c>
      <c r="O505" s="186">
        <f t="shared" ref="O505" si="1566">SUM(O506:O508)</f>
        <v>4045.53208</v>
      </c>
      <c r="P505" s="186">
        <f t="shared" ref="P505" si="1567">SUM(P506:P508)</f>
        <v>0</v>
      </c>
      <c r="Q505" s="186">
        <f t="shared" ref="Q505" si="1568">SUM(Q506:Q508)</f>
        <v>4542.3160500000004</v>
      </c>
      <c r="R505" s="186">
        <f t="shared" ref="R505" si="1569">SUM(R506:R508)</f>
        <v>4542.3160500000004</v>
      </c>
      <c r="S505" s="186">
        <f t="shared" ref="S505" si="1570">SUM(S506:S508)</f>
        <v>0</v>
      </c>
      <c r="T505" s="186">
        <f t="shared" ref="T505" si="1571">SUM(T506:T508)</f>
        <v>3622.2101499999999</v>
      </c>
      <c r="U505" s="186">
        <f t="shared" ref="U505" si="1572">SUM(U506:U508)</f>
        <v>3622.2101499999999</v>
      </c>
      <c r="V505" s="186">
        <f t="shared" ref="V505" si="1573">SUM(V506:V508)</f>
        <v>0</v>
      </c>
      <c r="W505" s="186">
        <f t="shared" ref="W505" si="1574">SUM(W506:W508)</f>
        <v>4493.8516</v>
      </c>
      <c r="X505" s="186">
        <f t="shared" ref="X505" si="1575">SUM(X506:X508)</f>
        <v>4493.8516</v>
      </c>
      <c r="Y505" s="186">
        <f t="shared" ref="Y505" si="1576">SUM(Y506:Y508)</f>
        <v>0</v>
      </c>
      <c r="Z505" s="186">
        <f t="shared" ref="Z505" si="1577">SUM(Z506:Z508)</f>
        <v>3125.2107099999998</v>
      </c>
      <c r="AA505" s="186">
        <f t="shared" ref="AA505" si="1578">SUM(AA506:AA508)</f>
        <v>3125.2107099999998</v>
      </c>
      <c r="AB505" s="186">
        <f t="shared" ref="AB505" si="1579">SUM(AB506:AB508)</f>
        <v>0</v>
      </c>
      <c r="AC505" s="186">
        <f t="shared" ref="AC505" si="1580">SUM(AC506:AC508)</f>
        <v>3437.19056</v>
      </c>
      <c r="AD505" s="186">
        <f t="shared" ref="AD505" si="1581">SUM(AD506:AD508)</f>
        <v>3437.19056</v>
      </c>
      <c r="AE505" s="186">
        <f t="shared" ref="AE505" si="1582">SUM(AE506:AE508)</f>
        <v>0</v>
      </c>
      <c r="AF505" s="186">
        <f t="shared" ref="AF505" si="1583">SUM(AF506:AF508)</f>
        <v>3008.3190500000001</v>
      </c>
      <c r="AG505" s="186">
        <f t="shared" ref="AG505" si="1584">SUM(AG506:AG508)</f>
        <v>3008.3190500000001</v>
      </c>
      <c r="AH505" s="186">
        <f t="shared" ref="AH505" si="1585">SUM(AH506:AH508)</f>
        <v>0</v>
      </c>
      <c r="AI505" s="186">
        <f t="shared" ref="AI505" si="1586">SUM(AI506:AI508)</f>
        <v>5005</v>
      </c>
      <c r="AJ505" s="186">
        <f t="shared" ref="AJ505" si="1587">SUM(AJ506:AJ508)</f>
        <v>0</v>
      </c>
      <c r="AK505" s="186">
        <f t="shared" ref="AK505" si="1588">SUM(AK506:AK508)</f>
        <v>0</v>
      </c>
      <c r="AL505" s="186">
        <f t="shared" ref="AL505" si="1589">SUM(AL506:AL508)</f>
        <v>0</v>
      </c>
      <c r="AM505" s="186">
        <f t="shared" ref="AM505" si="1590">SUM(AM506:AM508)</f>
        <v>0</v>
      </c>
      <c r="AN505" s="186">
        <f t="shared" ref="AN505" si="1591">SUM(AN506:AN508)</f>
        <v>5005</v>
      </c>
      <c r="AO505" s="186">
        <f t="shared" ref="AO505" si="1592">SUM(AO506:AO508)</f>
        <v>0</v>
      </c>
      <c r="AP505" s="186">
        <f t="shared" ref="AP505" si="1593">SUM(AP506:AP508)</f>
        <v>0</v>
      </c>
      <c r="AQ505" s="186">
        <f t="shared" ref="AQ505" si="1594">SUM(AQ506:AQ508)</f>
        <v>0</v>
      </c>
      <c r="AR505" s="186">
        <f t="shared" ref="AR505" si="1595">SUM(AR506:AR508)</f>
        <v>0</v>
      </c>
      <c r="AS505" s="186">
        <f t="shared" ref="AS505" si="1596">SUM(AS506:AS508)</f>
        <v>13725.489570000002</v>
      </c>
      <c r="AT505" s="186">
        <f t="shared" ref="AT505" si="1597">SUM(AT506:AT508)</f>
        <v>0</v>
      </c>
      <c r="AU505" s="186">
        <f t="shared" ref="AU505" si="1598">SUM(AU506:AU508)</f>
        <v>0</v>
      </c>
      <c r="AV505" s="300"/>
    </row>
    <row r="506" spans="1:48">
      <c r="A506" s="298"/>
      <c r="B506" s="299"/>
      <c r="C506" s="299"/>
      <c r="D506" s="188" t="s">
        <v>37</v>
      </c>
      <c r="E506" s="186">
        <f t="shared" si="1558"/>
        <v>0</v>
      </c>
      <c r="F506" s="186">
        <f t="shared" si="1559"/>
        <v>0</v>
      </c>
      <c r="G506" s="186" t="e">
        <f t="shared" si="1560"/>
        <v>#DIV/0!</v>
      </c>
      <c r="H506" s="184"/>
      <c r="I506" s="184"/>
      <c r="J506" s="190"/>
      <c r="K506" s="184"/>
      <c r="L506" s="184"/>
      <c r="M506" s="190"/>
      <c r="N506" s="184"/>
      <c r="O506" s="184"/>
      <c r="P506" s="190"/>
      <c r="Q506" s="184"/>
      <c r="R506" s="184"/>
      <c r="S506" s="190"/>
      <c r="T506" s="184"/>
      <c r="U506" s="184"/>
      <c r="V506" s="190"/>
      <c r="W506" s="184"/>
      <c r="X506" s="184"/>
      <c r="Y506" s="190"/>
      <c r="Z506" s="184"/>
      <c r="AA506" s="184"/>
      <c r="AB506" s="190"/>
      <c r="AC506" s="184"/>
      <c r="AD506" s="184"/>
      <c r="AE506" s="190"/>
      <c r="AF506" s="184"/>
      <c r="AG506" s="184"/>
      <c r="AH506" s="190"/>
      <c r="AI506" s="184"/>
      <c r="AJ506" s="184"/>
      <c r="AK506" s="190"/>
      <c r="AL506" s="184"/>
      <c r="AM506" s="184"/>
      <c r="AN506" s="184"/>
      <c r="AO506" s="184"/>
      <c r="AP506" s="190"/>
      <c r="AQ506" s="190"/>
      <c r="AR506" s="190"/>
      <c r="AS506" s="184"/>
      <c r="AT506" s="184"/>
      <c r="AU506" s="190"/>
      <c r="AV506" s="300"/>
    </row>
    <row r="507" spans="1:48" ht="31.2" customHeight="1">
      <c r="A507" s="298"/>
      <c r="B507" s="299"/>
      <c r="C507" s="299"/>
      <c r="D507" s="188" t="s">
        <v>2</v>
      </c>
      <c r="E507" s="186">
        <f t="shared" si="1558"/>
        <v>0</v>
      </c>
      <c r="F507" s="186">
        <f t="shared" si="1559"/>
        <v>0</v>
      </c>
      <c r="G507" s="186" t="e">
        <f t="shared" si="1560"/>
        <v>#DIV/0!</v>
      </c>
      <c r="H507" s="184"/>
      <c r="I507" s="184"/>
      <c r="J507" s="190"/>
      <c r="K507" s="184"/>
      <c r="L507" s="184"/>
      <c r="M507" s="190"/>
      <c r="N507" s="184"/>
      <c r="O507" s="184"/>
      <c r="P507" s="190"/>
      <c r="Q507" s="184"/>
      <c r="R507" s="184"/>
      <c r="S507" s="190"/>
      <c r="T507" s="184"/>
      <c r="U507" s="184"/>
      <c r="V507" s="190"/>
      <c r="W507" s="184"/>
      <c r="X507" s="184"/>
      <c r="Y507" s="190"/>
      <c r="Z507" s="184"/>
      <c r="AA507" s="184"/>
      <c r="AB507" s="190"/>
      <c r="AC507" s="184"/>
      <c r="AD507" s="184"/>
      <c r="AE507" s="190"/>
      <c r="AF507" s="184"/>
      <c r="AG507" s="184"/>
      <c r="AH507" s="190"/>
      <c r="AI507" s="184"/>
      <c r="AJ507" s="184"/>
      <c r="AK507" s="190"/>
      <c r="AL507" s="190"/>
      <c r="AM507" s="190"/>
      <c r="AN507" s="184"/>
      <c r="AO507" s="184"/>
      <c r="AP507" s="190"/>
      <c r="AQ507" s="190"/>
      <c r="AR507" s="190"/>
      <c r="AS507" s="184"/>
      <c r="AT507" s="184"/>
      <c r="AU507" s="190"/>
      <c r="AV507" s="300"/>
    </row>
    <row r="508" spans="1:48" ht="21.75" customHeight="1">
      <c r="A508" s="298"/>
      <c r="B508" s="299"/>
      <c r="C508" s="299"/>
      <c r="D508" s="188" t="s">
        <v>43</v>
      </c>
      <c r="E508" s="186">
        <f t="shared" si="1558"/>
        <v>55073.7</v>
      </c>
      <c r="F508" s="186">
        <f t="shared" si="1559"/>
        <v>31338.210429999999</v>
      </c>
      <c r="G508" s="186">
        <f t="shared" si="1560"/>
        <v>56.902315315658839</v>
      </c>
      <c r="H508" s="184">
        <v>1372.7146499999999</v>
      </c>
      <c r="I508" s="184">
        <v>1372.7146499999999</v>
      </c>
      <c r="J508" s="190"/>
      <c r="K508" s="184">
        <f>3649.96361+40.90197</f>
        <v>3690.8655799999997</v>
      </c>
      <c r="L508" s="184">
        <f>3649.96361+40.90197</f>
        <v>3690.8655799999997</v>
      </c>
      <c r="M508" s="186">
        <f>L508*100/K508</f>
        <v>100</v>
      </c>
      <c r="N508" s="184">
        <v>4045.53208</v>
      </c>
      <c r="O508" s="184">
        <v>4045.53208</v>
      </c>
      <c r="P508" s="190"/>
      <c r="Q508" s="184">
        <f>4371.68569+0.36116+170.2692</f>
        <v>4542.3160500000004</v>
      </c>
      <c r="R508" s="184">
        <f>4371.68569+0.36116+170.2692</f>
        <v>4542.3160500000004</v>
      </c>
      <c r="S508" s="190"/>
      <c r="T508" s="184">
        <f>3792.84051-0.36116-170.2692</f>
        <v>3622.2101499999999</v>
      </c>
      <c r="U508" s="184">
        <f>3792.84051-0.36116-170.2692</f>
        <v>3622.2101499999999</v>
      </c>
      <c r="V508" s="190"/>
      <c r="W508" s="184">
        <v>4493.8516</v>
      </c>
      <c r="X508" s="184">
        <v>4493.8516</v>
      </c>
      <c r="Y508" s="190"/>
      <c r="Z508" s="184">
        <v>3125.2107099999998</v>
      </c>
      <c r="AA508" s="184">
        <v>3125.2107099999998</v>
      </c>
      <c r="AB508" s="190"/>
      <c r="AC508" s="184">
        <v>3437.19056</v>
      </c>
      <c r="AD508" s="184">
        <v>3437.19056</v>
      </c>
      <c r="AE508" s="190"/>
      <c r="AF508" s="184">
        <v>3008.3190500000001</v>
      </c>
      <c r="AG508" s="184">
        <v>3008.3190500000001</v>
      </c>
      <c r="AH508" s="190"/>
      <c r="AI508" s="184">
        <v>5005</v>
      </c>
      <c r="AJ508" s="184"/>
      <c r="AK508" s="190"/>
      <c r="AL508" s="190"/>
      <c r="AM508" s="190"/>
      <c r="AN508" s="184">
        <v>5005</v>
      </c>
      <c r="AO508" s="184"/>
      <c r="AP508" s="190"/>
      <c r="AQ508" s="190"/>
      <c r="AR508" s="190"/>
      <c r="AS508" s="184">
        <f>13942.97822-217.48865</f>
        <v>13725.489570000002</v>
      </c>
      <c r="AT508" s="184"/>
      <c r="AU508" s="190"/>
      <c r="AV508" s="300"/>
    </row>
    <row r="509" spans="1:48" ht="30" customHeight="1">
      <c r="A509" s="298"/>
      <c r="B509" s="299"/>
      <c r="C509" s="299"/>
      <c r="D509" s="189" t="s">
        <v>273</v>
      </c>
      <c r="E509" s="186">
        <f t="shared" si="1558"/>
        <v>0</v>
      </c>
      <c r="F509" s="186">
        <f t="shared" si="1559"/>
        <v>0</v>
      </c>
      <c r="G509" s="186" t="e">
        <f t="shared" si="1560"/>
        <v>#DIV/0!</v>
      </c>
      <c r="H509" s="184"/>
      <c r="I509" s="184"/>
      <c r="J509" s="190"/>
      <c r="K509" s="184"/>
      <c r="L509" s="184"/>
      <c r="M509" s="190"/>
      <c r="N509" s="184"/>
      <c r="O509" s="184"/>
      <c r="P509" s="190"/>
      <c r="Q509" s="184"/>
      <c r="R509" s="184"/>
      <c r="S509" s="190"/>
      <c r="T509" s="184"/>
      <c r="U509" s="184"/>
      <c r="V509" s="190"/>
      <c r="W509" s="184"/>
      <c r="X509" s="184"/>
      <c r="Y509" s="190"/>
      <c r="Z509" s="184"/>
      <c r="AA509" s="184"/>
      <c r="AB509" s="190"/>
      <c r="AC509" s="184"/>
      <c r="AD509" s="184"/>
      <c r="AE509" s="190"/>
      <c r="AF509" s="184"/>
      <c r="AG509" s="184"/>
      <c r="AH509" s="190"/>
      <c r="AI509" s="184"/>
      <c r="AJ509" s="184"/>
      <c r="AK509" s="190"/>
      <c r="AL509" s="190"/>
      <c r="AM509" s="190"/>
      <c r="AN509" s="184"/>
      <c r="AO509" s="184"/>
      <c r="AP509" s="190"/>
      <c r="AQ509" s="190"/>
      <c r="AR509" s="190"/>
      <c r="AS509" s="184"/>
      <c r="AT509" s="184"/>
      <c r="AU509" s="190"/>
      <c r="AV509" s="300"/>
    </row>
    <row r="510" spans="1:48" s="116" customFormat="1" ht="22.2" customHeight="1">
      <c r="A510" s="306" t="s">
        <v>377</v>
      </c>
      <c r="B510" s="306"/>
      <c r="C510" s="306"/>
      <c r="D510" s="192" t="s">
        <v>41</v>
      </c>
      <c r="E510" s="186">
        <f t="shared" si="1558"/>
        <v>55073.7</v>
      </c>
      <c r="F510" s="186">
        <f t="shared" si="1559"/>
        <v>31338.210429999999</v>
      </c>
      <c r="G510" s="186">
        <f t="shared" si="1560"/>
        <v>56.902315315658839</v>
      </c>
      <c r="H510" s="186">
        <f>SUM(H511:H513)</f>
        <v>1372.7146499999999</v>
      </c>
      <c r="I510" s="186">
        <f t="shared" ref="I510" si="1599">SUM(I511:I513)</f>
        <v>1372.7146499999999</v>
      </c>
      <c r="J510" s="186">
        <f t="shared" ref="J510" si="1600">SUM(J511:J513)</f>
        <v>0</v>
      </c>
      <c r="K510" s="186">
        <f t="shared" ref="K510" si="1601">SUM(K511:K513)</f>
        <v>3690.8655799999997</v>
      </c>
      <c r="L510" s="186">
        <f t="shared" ref="L510" si="1602">SUM(L511:L513)</f>
        <v>3690.8655799999997</v>
      </c>
      <c r="M510" s="186">
        <f t="shared" ref="M510" si="1603">SUM(M511:M513)</f>
        <v>100</v>
      </c>
      <c r="N510" s="186">
        <f t="shared" ref="N510" si="1604">SUM(N511:N513)</f>
        <v>4045.53208</v>
      </c>
      <c r="O510" s="186">
        <f t="shared" ref="O510" si="1605">SUM(O511:O513)</f>
        <v>4045.53208</v>
      </c>
      <c r="P510" s="186">
        <f t="shared" ref="P510" si="1606">SUM(P511:P513)</f>
        <v>0</v>
      </c>
      <c r="Q510" s="186">
        <f t="shared" ref="Q510" si="1607">SUM(Q511:Q513)</f>
        <v>4542.3160500000004</v>
      </c>
      <c r="R510" s="186">
        <f t="shared" ref="R510" si="1608">SUM(R511:R513)</f>
        <v>4542.3160500000004</v>
      </c>
      <c r="S510" s="186">
        <f t="shared" ref="S510" si="1609">SUM(S511:S513)</f>
        <v>0</v>
      </c>
      <c r="T510" s="186">
        <f t="shared" ref="T510" si="1610">SUM(T511:T513)</f>
        <v>3622.2101499999999</v>
      </c>
      <c r="U510" s="186">
        <f t="shared" ref="U510" si="1611">SUM(U511:U513)</f>
        <v>3622.2101499999999</v>
      </c>
      <c r="V510" s="186">
        <f t="shared" ref="V510" si="1612">SUM(V511:V513)</f>
        <v>0</v>
      </c>
      <c r="W510" s="186">
        <f t="shared" ref="W510" si="1613">SUM(W511:W513)</f>
        <v>4493.8516</v>
      </c>
      <c r="X510" s="186">
        <f t="shared" ref="X510" si="1614">SUM(X511:X513)</f>
        <v>4493.8516</v>
      </c>
      <c r="Y510" s="186">
        <f t="shared" ref="Y510" si="1615">SUM(Y511:Y513)</f>
        <v>0</v>
      </c>
      <c r="Z510" s="186">
        <f t="shared" ref="Z510" si="1616">SUM(Z511:Z513)</f>
        <v>3125.2107099999998</v>
      </c>
      <c r="AA510" s="186">
        <f t="shared" ref="AA510" si="1617">SUM(AA511:AA513)</f>
        <v>3125.2107099999998</v>
      </c>
      <c r="AB510" s="186">
        <f t="shared" ref="AB510" si="1618">SUM(AB511:AB513)</f>
        <v>0</v>
      </c>
      <c r="AC510" s="186">
        <f t="shared" ref="AC510" si="1619">SUM(AC511:AC513)</f>
        <v>3437.19056</v>
      </c>
      <c r="AD510" s="186">
        <f t="shared" ref="AD510" si="1620">SUM(AD511:AD513)</f>
        <v>3437.19056</v>
      </c>
      <c r="AE510" s="186">
        <f t="shared" ref="AE510" si="1621">SUM(AE511:AE513)</f>
        <v>0</v>
      </c>
      <c r="AF510" s="186">
        <f t="shared" ref="AF510" si="1622">SUM(AF511:AF513)</f>
        <v>3008.3190500000001</v>
      </c>
      <c r="AG510" s="186">
        <f t="shared" ref="AG510" si="1623">SUM(AG511:AG513)</f>
        <v>3008.3190500000001</v>
      </c>
      <c r="AH510" s="186">
        <f t="shared" ref="AH510" si="1624">SUM(AH511:AH513)</f>
        <v>0</v>
      </c>
      <c r="AI510" s="186">
        <f t="shared" ref="AI510" si="1625">SUM(AI511:AI513)</f>
        <v>5005</v>
      </c>
      <c r="AJ510" s="186">
        <f t="shared" ref="AJ510" si="1626">SUM(AJ511:AJ513)</f>
        <v>0</v>
      </c>
      <c r="AK510" s="186">
        <f t="shared" ref="AK510" si="1627">SUM(AK511:AK513)</f>
        <v>0</v>
      </c>
      <c r="AL510" s="186">
        <f t="shared" ref="AL510" si="1628">SUM(AL511:AL513)</f>
        <v>0</v>
      </c>
      <c r="AM510" s="186">
        <f t="shared" ref="AM510" si="1629">SUM(AM511:AM513)</f>
        <v>0</v>
      </c>
      <c r="AN510" s="186">
        <f t="shared" ref="AN510" si="1630">SUM(AN511:AN513)</f>
        <v>5005</v>
      </c>
      <c r="AO510" s="186">
        <f t="shared" ref="AO510" si="1631">SUM(AO511:AO513)</f>
        <v>0</v>
      </c>
      <c r="AP510" s="186">
        <f t="shared" ref="AP510" si="1632">SUM(AP511:AP513)</f>
        <v>0</v>
      </c>
      <c r="AQ510" s="186">
        <f t="shared" ref="AQ510" si="1633">SUM(AQ511:AQ513)</f>
        <v>0</v>
      </c>
      <c r="AR510" s="186">
        <f t="shared" ref="AR510" si="1634">SUM(AR511:AR513)</f>
        <v>0</v>
      </c>
      <c r="AS510" s="186">
        <f t="shared" ref="AS510" si="1635">SUM(AS511:AS513)</f>
        <v>13725.489570000002</v>
      </c>
      <c r="AT510" s="186">
        <f t="shared" ref="AT510" si="1636">SUM(AT511:AT513)</f>
        <v>0</v>
      </c>
      <c r="AU510" s="186">
        <f t="shared" ref="AU510" si="1637">SUM(AU511:AU513)</f>
        <v>0</v>
      </c>
      <c r="AV510" s="300"/>
    </row>
    <row r="511" spans="1:48">
      <c r="A511" s="306"/>
      <c r="B511" s="306"/>
      <c r="C511" s="306"/>
      <c r="D511" s="188" t="s">
        <v>37</v>
      </c>
      <c r="E511" s="186">
        <f t="shared" si="1558"/>
        <v>0</v>
      </c>
      <c r="F511" s="186">
        <f t="shared" si="1559"/>
        <v>0</v>
      </c>
      <c r="G511" s="186" t="e">
        <f t="shared" si="1560"/>
        <v>#DIV/0!</v>
      </c>
      <c r="H511" s="184">
        <f>H506</f>
        <v>0</v>
      </c>
      <c r="I511" s="184">
        <f t="shared" ref="I511:AU511" si="1638">I506</f>
        <v>0</v>
      </c>
      <c r="J511" s="184">
        <f t="shared" si="1638"/>
        <v>0</v>
      </c>
      <c r="K511" s="184">
        <f t="shared" si="1638"/>
        <v>0</v>
      </c>
      <c r="L511" s="184">
        <f t="shared" si="1638"/>
        <v>0</v>
      </c>
      <c r="M511" s="184">
        <f t="shared" si="1638"/>
        <v>0</v>
      </c>
      <c r="N511" s="184">
        <f t="shared" si="1638"/>
        <v>0</v>
      </c>
      <c r="O511" s="184">
        <f t="shared" si="1638"/>
        <v>0</v>
      </c>
      <c r="P511" s="184">
        <f t="shared" si="1638"/>
        <v>0</v>
      </c>
      <c r="Q511" s="184">
        <f t="shared" si="1638"/>
        <v>0</v>
      </c>
      <c r="R511" s="184">
        <f t="shared" si="1638"/>
        <v>0</v>
      </c>
      <c r="S511" s="184">
        <f t="shared" si="1638"/>
        <v>0</v>
      </c>
      <c r="T511" s="184">
        <f t="shared" si="1638"/>
        <v>0</v>
      </c>
      <c r="U511" s="184">
        <f t="shared" si="1638"/>
        <v>0</v>
      </c>
      <c r="V511" s="184">
        <f t="shared" si="1638"/>
        <v>0</v>
      </c>
      <c r="W511" s="184">
        <f t="shared" si="1638"/>
        <v>0</v>
      </c>
      <c r="X511" s="184">
        <f t="shared" si="1638"/>
        <v>0</v>
      </c>
      <c r="Y511" s="184">
        <f t="shared" si="1638"/>
        <v>0</v>
      </c>
      <c r="Z511" s="184">
        <f t="shared" si="1638"/>
        <v>0</v>
      </c>
      <c r="AA511" s="184">
        <f t="shared" si="1638"/>
        <v>0</v>
      </c>
      <c r="AB511" s="184">
        <f t="shared" si="1638"/>
        <v>0</v>
      </c>
      <c r="AC511" s="184">
        <f t="shared" si="1638"/>
        <v>0</v>
      </c>
      <c r="AD511" s="184">
        <f t="shared" si="1638"/>
        <v>0</v>
      </c>
      <c r="AE511" s="184">
        <f t="shared" si="1638"/>
        <v>0</v>
      </c>
      <c r="AF511" s="184">
        <f t="shared" si="1638"/>
        <v>0</v>
      </c>
      <c r="AG511" s="184">
        <f t="shared" si="1638"/>
        <v>0</v>
      </c>
      <c r="AH511" s="184">
        <f t="shared" si="1638"/>
        <v>0</v>
      </c>
      <c r="AI511" s="184">
        <f t="shared" si="1638"/>
        <v>0</v>
      </c>
      <c r="AJ511" s="184">
        <f t="shared" si="1638"/>
        <v>0</v>
      </c>
      <c r="AK511" s="184">
        <f t="shared" si="1638"/>
        <v>0</v>
      </c>
      <c r="AL511" s="184">
        <f t="shared" si="1638"/>
        <v>0</v>
      </c>
      <c r="AM511" s="184">
        <f t="shared" si="1638"/>
        <v>0</v>
      </c>
      <c r="AN511" s="184">
        <f t="shared" si="1638"/>
        <v>0</v>
      </c>
      <c r="AO511" s="184">
        <f t="shared" si="1638"/>
        <v>0</v>
      </c>
      <c r="AP511" s="184">
        <f t="shared" si="1638"/>
        <v>0</v>
      </c>
      <c r="AQ511" s="184">
        <f t="shared" si="1638"/>
        <v>0</v>
      </c>
      <c r="AR511" s="184">
        <f t="shared" si="1638"/>
        <v>0</v>
      </c>
      <c r="AS511" s="184">
        <f t="shared" si="1638"/>
        <v>0</v>
      </c>
      <c r="AT511" s="184">
        <f t="shared" si="1638"/>
        <v>0</v>
      </c>
      <c r="AU511" s="184">
        <f t="shared" si="1638"/>
        <v>0</v>
      </c>
      <c r="AV511" s="300"/>
    </row>
    <row r="512" spans="1:48" ht="31.2" customHeight="1">
      <c r="A512" s="306"/>
      <c r="B512" s="306"/>
      <c r="C512" s="306"/>
      <c r="D512" s="188" t="s">
        <v>2</v>
      </c>
      <c r="E512" s="186">
        <f t="shared" si="1558"/>
        <v>0</v>
      </c>
      <c r="F512" s="186">
        <f t="shared" si="1559"/>
        <v>0</v>
      </c>
      <c r="G512" s="186" t="e">
        <f t="shared" si="1560"/>
        <v>#DIV/0!</v>
      </c>
      <c r="H512" s="184">
        <f t="shared" ref="H512:AU512" si="1639">H507</f>
        <v>0</v>
      </c>
      <c r="I512" s="184">
        <f t="shared" si="1639"/>
        <v>0</v>
      </c>
      <c r="J512" s="184">
        <f t="shared" si="1639"/>
        <v>0</v>
      </c>
      <c r="K512" s="184">
        <f t="shared" si="1639"/>
        <v>0</v>
      </c>
      <c r="L512" s="184">
        <f t="shared" si="1639"/>
        <v>0</v>
      </c>
      <c r="M512" s="184">
        <f t="shared" si="1639"/>
        <v>0</v>
      </c>
      <c r="N512" s="184">
        <f t="shared" si="1639"/>
        <v>0</v>
      </c>
      <c r="O512" s="184">
        <f t="shared" si="1639"/>
        <v>0</v>
      </c>
      <c r="P512" s="184">
        <f t="shared" si="1639"/>
        <v>0</v>
      </c>
      <c r="Q512" s="184">
        <f t="shared" si="1639"/>
        <v>0</v>
      </c>
      <c r="R512" s="184">
        <f t="shared" si="1639"/>
        <v>0</v>
      </c>
      <c r="S512" s="184">
        <f t="shared" si="1639"/>
        <v>0</v>
      </c>
      <c r="T512" s="184">
        <f t="shared" si="1639"/>
        <v>0</v>
      </c>
      <c r="U512" s="184">
        <f t="shared" si="1639"/>
        <v>0</v>
      </c>
      <c r="V512" s="184">
        <f t="shared" si="1639"/>
        <v>0</v>
      </c>
      <c r="W512" s="184">
        <f t="shared" si="1639"/>
        <v>0</v>
      </c>
      <c r="X512" s="184">
        <f t="shared" si="1639"/>
        <v>0</v>
      </c>
      <c r="Y512" s="184">
        <f t="shared" si="1639"/>
        <v>0</v>
      </c>
      <c r="Z512" s="184">
        <f t="shared" si="1639"/>
        <v>0</v>
      </c>
      <c r="AA512" s="184">
        <f t="shared" si="1639"/>
        <v>0</v>
      </c>
      <c r="AB512" s="184">
        <f t="shared" si="1639"/>
        <v>0</v>
      </c>
      <c r="AC512" s="184">
        <f t="shared" si="1639"/>
        <v>0</v>
      </c>
      <c r="AD512" s="184">
        <f t="shared" si="1639"/>
        <v>0</v>
      </c>
      <c r="AE512" s="184">
        <f t="shared" si="1639"/>
        <v>0</v>
      </c>
      <c r="AF512" s="184">
        <f t="shared" si="1639"/>
        <v>0</v>
      </c>
      <c r="AG512" s="184">
        <f t="shared" si="1639"/>
        <v>0</v>
      </c>
      <c r="AH512" s="184">
        <f t="shared" si="1639"/>
        <v>0</v>
      </c>
      <c r="AI512" s="184">
        <f t="shared" si="1639"/>
        <v>0</v>
      </c>
      <c r="AJ512" s="184">
        <f t="shared" si="1639"/>
        <v>0</v>
      </c>
      <c r="AK512" s="184">
        <f t="shared" si="1639"/>
        <v>0</v>
      </c>
      <c r="AL512" s="184">
        <f t="shared" si="1639"/>
        <v>0</v>
      </c>
      <c r="AM512" s="184">
        <f t="shared" si="1639"/>
        <v>0</v>
      </c>
      <c r="AN512" s="184">
        <f t="shared" si="1639"/>
        <v>0</v>
      </c>
      <c r="AO512" s="184">
        <f t="shared" si="1639"/>
        <v>0</v>
      </c>
      <c r="AP512" s="184">
        <f t="shared" si="1639"/>
        <v>0</v>
      </c>
      <c r="AQ512" s="184">
        <f t="shared" si="1639"/>
        <v>0</v>
      </c>
      <c r="AR512" s="184">
        <f t="shared" si="1639"/>
        <v>0</v>
      </c>
      <c r="AS512" s="184">
        <f t="shared" si="1639"/>
        <v>0</v>
      </c>
      <c r="AT512" s="184">
        <f t="shared" si="1639"/>
        <v>0</v>
      </c>
      <c r="AU512" s="184">
        <f t="shared" si="1639"/>
        <v>0</v>
      </c>
      <c r="AV512" s="300"/>
    </row>
    <row r="513" spans="1:48" ht="21.75" customHeight="1">
      <c r="A513" s="306"/>
      <c r="B513" s="306"/>
      <c r="C513" s="306"/>
      <c r="D513" s="188" t="s">
        <v>43</v>
      </c>
      <c r="E513" s="186">
        <f t="shared" si="1558"/>
        <v>55073.7</v>
      </c>
      <c r="F513" s="186">
        <f t="shared" si="1559"/>
        <v>31338.210429999999</v>
      </c>
      <c r="G513" s="186">
        <f t="shared" si="1560"/>
        <v>56.902315315658839</v>
      </c>
      <c r="H513" s="184">
        <f t="shared" ref="H513:AU513" si="1640">H508</f>
        <v>1372.7146499999999</v>
      </c>
      <c r="I513" s="184">
        <f t="shared" si="1640"/>
        <v>1372.7146499999999</v>
      </c>
      <c r="J513" s="184">
        <f t="shared" si="1640"/>
        <v>0</v>
      </c>
      <c r="K513" s="184">
        <f t="shared" si="1640"/>
        <v>3690.8655799999997</v>
      </c>
      <c r="L513" s="184">
        <f t="shared" si="1640"/>
        <v>3690.8655799999997</v>
      </c>
      <c r="M513" s="184">
        <f t="shared" si="1640"/>
        <v>100</v>
      </c>
      <c r="N513" s="184">
        <f t="shared" si="1640"/>
        <v>4045.53208</v>
      </c>
      <c r="O513" s="184">
        <f t="shared" si="1640"/>
        <v>4045.53208</v>
      </c>
      <c r="P513" s="184">
        <f t="shared" si="1640"/>
        <v>0</v>
      </c>
      <c r="Q513" s="184">
        <f t="shared" si="1640"/>
        <v>4542.3160500000004</v>
      </c>
      <c r="R513" s="184">
        <f t="shared" si="1640"/>
        <v>4542.3160500000004</v>
      </c>
      <c r="S513" s="184">
        <f t="shared" si="1640"/>
        <v>0</v>
      </c>
      <c r="T513" s="184">
        <f t="shared" si="1640"/>
        <v>3622.2101499999999</v>
      </c>
      <c r="U513" s="184">
        <f t="shared" si="1640"/>
        <v>3622.2101499999999</v>
      </c>
      <c r="V513" s="184">
        <f t="shared" si="1640"/>
        <v>0</v>
      </c>
      <c r="W513" s="184">
        <f t="shared" si="1640"/>
        <v>4493.8516</v>
      </c>
      <c r="X513" s="184">
        <f t="shared" si="1640"/>
        <v>4493.8516</v>
      </c>
      <c r="Y513" s="184">
        <f t="shared" si="1640"/>
        <v>0</v>
      </c>
      <c r="Z513" s="184">
        <f t="shared" si="1640"/>
        <v>3125.2107099999998</v>
      </c>
      <c r="AA513" s="184">
        <f t="shared" si="1640"/>
        <v>3125.2107099999998</v>
      </c>
      <c r="AB513" s="184">
        <f t="shared" si="1640"/>
        <v>0</v>
      </c>
      <c r="AC513" s="184">
        <f t="shared" si="1640"/>
        <v>3437.19056</v>
      </c>
      <c r="AD513" s="184">
        <f t="shared" si="1640"/>
        <v>3437.19056</v>
      </c>
      <c r="AE513" s="184">
        <f t="shared" si="1640"/>
        <v>0</v>
      </c>
      <c r="AF513" s="184">
        <f t="shared" si="1640"/>
        <v>3008.3190500000001</v>
      </c>
      <c r="AG513" s="184">
        <f t="shared" si="1640"/>
        <v>3008.3190500000001</v>
      </c>
      <c r="AH513" s="184">
        <f t="shared" si="1640"/>
        <v>0</v>
      </c>
      <c r="AI513" s="184">
        <f t="shared" si="1640"/>
        <v>5005</v>
      </c>
      <c r="AJ513" s="184">
        <f t="shared" si="1640"/>
        <v>0</v>
      </c>
      <c r="AK513" s="184">
        <f t="shared" si="1640"/>
        <v>0</v>
      </c>
      <c r="AL513" s="184">
        <f t="shared" si="1640"/>
        <v>0</v>
      </c>
      <c r="AM513" s="184">
        <f t="shared" si="1640"/>
        <v>0</v>
      </c>
      <c r="AN513" s="184">
        <f t="shared" si="1640"/>
        <v>5005</v>
      </c>
      <c r="AO513" s="184">
        <f t="shared" si="1640"/>
        <v>0</v>
      </c>
      <c r="AP513" s="184">
        <f t="shared" si="1640"/>
        <v>0</v>
      </c>
      <c r="AQ513" s="184">
        <f t="shared" si="1640"/>
        <v>0</v>
      </c>
      <c r="AR513" s="184">
        <f t="shared" si="1640"/>
        <v>0</v>
      </c>
      <c r="AS513" s="184">
        <f t="shared" si="1640"/>
        <v>13725.489570000002</v>
      </c>
      <c r="AT513" s="184">
        <f t="shared" si="1640"/>
        <v>0</v>
      </c>
      <c r="AU513" s="184">
        <f t="shared" si="1640"/>
        <v>0</v>
      </c>
      <c r="AV513" s="300"/>
    </row>
    <row r="514" spans="1:48" ht="30" customHeight="1">
      <c r="A514" s="306"/>
      <c r="B514" s="306"/>
      <c r="C514" s="306"/>
      <c r="D514" s="189" t="s">
        <v>273</v>
      </c>
      <c r="E514" s="186">
        <f t="shared" si="1558"/>
        <v>0</v>
      </c>
      <c r="F514" s="186">
        <f t="shared" si="1559"/>
        <v>0</v>
      </c>
      <c r="G514" s="186" t="e">
        <f t="shared" si="1560"/>
        <v>#DIV/0!</v>
      </c>
      <c r="H514" s="184">
        <f t="shared" ref="H514:AU514" si="1641">H509</f>
        <v>0</v>
      </c>
      <c r="I514" s="184">
        <f t="shared" si="1641"/>
        <v>0</v>
      </c>
      <c r="J514" s="184">
        <f t="shared" si="1641"/>
        <v>0</v>
      </c>
      <c r="K514" s="184">
        <f t="shared" si="1641"/>
        <v>0</v>
      </c>
      <c r="L514" s="184">
        <f t="shared" si="1641"/>
        <v>0</v>
      </c>
      <c r="M514" s="184">
        <f t="shared" si="1641"/>
        <v>0</v>
      </c>
      <c r="N514" s="184">
        <f t="shared" si="1641"/>
        <v>0</v>
      </c>
      <c r="O514" s="184">
        <f t="shared" si="1641"/>
        <v>0</v>
      </c>
      <c r="P514" s="184">
        <f t="shared" si="1641"/>
        <v>0</v>
      </c>
      <c r="Q514" s="184">
        <f t="shared" si="1641"/>
        <v>0</v>
      </c>
      <c r="R514" s="184">
        <f t="shared" si="1641"/>
        <v>0</v>
      </c>
      <c r="S514" s="184">
        <f t="shared" si="1641"/>
        <v>0</v>
      </c>
      <c r="T514" s="184">
        <f t="shared" si="1641"/>
        <v>0</v>
      </c>
      <c r="U514" s="184">
        <f t="shared" si="1641"/>
        <v>0</v>
      </c>
      <c r="V514" s="184">
        <f t="shared" si="1641"/>
        <v>0</v>
      </c>
      <c r="W514" s="184">
        <f t="shared" si="1641"/>
        <v>0</v>
      </c>
      <c r="X514" s="184">
        <f t="shared" si="1641"/>
        <v>0</v>
      </c>
      <c r="Y514" s="184">
        <f t="shared" si="1641"/>
        <v>0</v>
      </c>
      <c r="Z514" s="184">
        <f t="shared" si="1641"/>
        <v>0</v>
      </c>
      <c r="AA514" s="184">
        <f t="shared" si="1641"/>
        <v>0</v>
      </c>
      <c r="AB514" s="184">
        <f t="shared" si="1641"/>
        <v>0</v>
      </c>
      <c r="AC514" s="184">
        <f t="shared" si="1641"/>
        <v>0</v>
      </c>
      <c r="AD514" s="184">
        <f t="shared" si="1641"/>
        <v>0</v>
      </c>
      <c r="AE514" s="184">
        <f t="shared" si="1641"/>
        <v>0</v>
      </c>
      <c r="AF514" s="184">
        <f t="shared" si="1641"/>
        <v>0</v>
      </c>
      <c r="AG514" s="184">
        <f t="shared" si="1641"/>
        <v>0</v>
      </c>
      <c r="AH514" s="184">
        <f t="shared" si="1641"/>
        <v>0</v>
      </c>
      <c r="AI514" s="184">
        <f t="shared" si="1641"/>
        <v>0</v>
      </c>
      <c r="AJ514" s="184">
        <f t="shared" si="1641"/>
        <v>0</v>
      </c>
      <c r="AK514" s="184">
        <f t="shared" si="1641"/>
        <v>0</v>
      </c>
      <c r="AL514" s="184">
        <f t="shared" si="1641"/>
        <v>0</v>
      </c>
      <c r="AM514" s="184">
        <f t="shared" si="1641"/>
        <v>0</v>
      </c>
      <c r="AN514" s="184">
        <f t="shared" si="1641"/>
        <v>0</v>
      </c>
      <c r="AO514" s="184">
        <f t="shared" si="1641"/>
        <v>0</v>
      </c>
      <c r="AP514" s="184">
        <f t="shared" si="1641"/>
        <v>0</v>
      </c>
      <c r="AQ514" s="184">
        <f t="shared" si="1641"/>
        <v>0</v>
      </c>
      <c r="AR514" s="184">
        <f t="shared" si="1641"/>
        <v>0</v>
      </c>
      <c r="AS514" s="184">
        <f t="shared" si="1641"/>
        <v>0</v>
      </c>
      <c r="AT514" s="184">
        <f t="shared" si="1641"/>
        <v>0</v>
      </c>
      <c r="AU514" s="184">
        <f t="shared" si="1641"/>
        <v>0</v>
      </c>
      <c r="AV514" s="300"/>
    </row>
    <row r="515" spans="1:48" ht="21" customHeight="1">
      <c r="A515" s="354" t="s">
        <v>378</v>
      </c>
      <c r="B515" s="354"/>
      <c r="C515" s="354"/>
      <c r="D515" s="192" t="s">
        <v>41</v>
      </c>
      <c r="E515" s="186">
        <f t="shared" si="1558"/>
        <v>55073.7</v>
      </c>
      <c r="F515" s="186">
        <f t="shared" si="1559"/>
        <v>31338.210429999999</v>
      </c>
      <c r="G515" s="186">
        <f t="shared" si="1560"/>
        <v>56.902315315658839</v>
      </c>
      <c r="H515" s="186">
        <f>SUM(H516:H518)</f>
        <v>1372.7146499999999</v>
      </c>
      <c r="I515" s="186">
        <f t="shared" ref="I515" si="1642">SUM(I516:I518)</f>
        <v>1372.7146499999999</v>
      </c>
      <c r="J515" s="186">
        <f t="shared" ref="J515" si="1643">SUM(J516:J518)</f>
        <v>0</v>
      </c>
      <c r="K515" s="186">
        <f t="shared" ref="K515" si="1644">SUM(K516:K518)</f>
        <v>3690.8655799999997</v>
      </c>
      <c r="L515" s="186">
        <f t="shared" ref="L515" si="1645">SUM(L516:L518)</f>
        <v>3690.8655799999997</v>
      </c>
      <c r="M515" s="186">
        <f t="shared" ref="M515" si="1646">SUM(M516:M518)</f>
        <v>100</v>
      </c>
      <c r="N515" s="186">
        <f t="shared" ref="N515" si="1647">SUM(N516:N518)</f>
        <v>4045.53208</v>
      </c>
      <c r="O515" s="186">
        <f t="shared" ref="O515" si="1648">SUM(O516:O518)</f>
        <v>4045.53208</v>
      </c>
      <c r="P515" s="186">
        <f t="shared" ref="P515" si="1649">SUM(P516:P518)</f>
        <v>0</v>
      </c>
      <c r="Q515" s="186">
        <f t="shared" ref="Q515" si="1650">SUM(Q516:Q518)</f>
        <v>4542.3160500000004</v>
      </c>
      <c r="R515" s="186">
        <f t="shared" ref="R515" si="1651">SUM(R516:R518)</f>
        <v>4542.3160500000004</v>
      </c>
      <c r="S515" s="186">
        <f t="shared" ref="S515" si="1652">SUM(S516:S518)</f>
        <v>0</v>
      </c>
      <c r="T515" s="186">
        <f t="shared" ref="T515" si="1653">SUM(T516:T518)</f>
        <v>3622.2101499999999</v>
      </c>
      <c r="U515" s="186">
        <f t="shared" ref="U515" si="1654">SUM(U516:U518)</f>
        <v>3622.2101499999999</v>
      </c>
      <c r="V515" s="186">
        <f t="shared" ref="V515" si="1655">SUM(V516:V518)</f>
        <v>0</v>
      </c>
      <c r="W515" s="186">
        <f t="shared" ref="W515" si="1656">SUM(W516:W518)</f>
        <v>4493.8516</v>
      </c>
      <c r="X515" s="186">
        <f t="shared" ref="X515" si="1657">SUM(X516:X518)</f>
        <v>4493.8516</v>
      </c>
      <c r="Y515" s="186">
        <f t="shared" ref="Y515" si="1658">SUM(Y516:Y518)</f>
        <v>0</v>
      </c>
      <c r="Z515" s="186">
        <f t="shared" ref="Z515" si="1659">SUM(Z516:Z518)</f>
        <v>3125.2107099999998</v>
      </c>
      <c r="AA515" s="186">
        <f t="shared" ref="AA515" si="1660">SUM(AA516:AA518)</f>
        <v>3125.2107099999998</v>
      </c>
      <c r="AB515" s="186">
        <f t="shared" ref="AB515" si="1661">SUM(AB516:AB518)</f>
        <v>0</v>
      </c>
      <c r="AC515" s="186">
        <f t="shared" ref="AC515" si="1662">SUM(AC516:AC518)</f>
        <v>3437.19056</v>
      </c>
      <c r="AD515" s="186">
        <f t="shared" ref="AD515" si="1663">SUM(AD516:AD518)</f>
        <v>3437.19056</v>
      </c>
      <c r="AE515" s="186">
        <f t="shared" ref="AE515" si="1664">SUM(AE516:AE518)</f>
        <v>0</v>
      </c>
      <c r="AF515" s="186">
        <f t="shared" ref="AF515" si="1665">SUM(AF516:AF518)</f>
        <v>3008.3190500000001</v>
      </c>
      <c r="AG515" s="186">
        <f t="shared" ref="AG515" si="1666">SUM(AG516:AG518)</f>
        <v>3008.3190500000001</v>
      </c>
      <c r="AH515" s="186">
        <f t="shared" ref="AH515" si="1667">SUM(AH516:AH518)</f>
        <v>0</v>
      </c>
      <c r="AI515" s="186">
        <f t="shared" ref="AI515" si="1668">SUM(AI516:AI518)</f>
        <v>5005</v>
      </c>
      <c r="AJ515" s="186">
        <f t="shared" ref="AJ515" si="1669">SUM(AJ516:AJ518)</f>
        <v>0</v>
      </c>
      <c r="AK515" s="186">
        <f t="shared" ref="AK515" si="1670">SUM(AK516:AK518)</f>
        <v>0</v>
      </c>
      <c r="AL515" s="186">
        <f t="shared" ref="AL515" si="1671">SUM(AL516:AL518)</f>
        <v>0</v>
      </c>
      <c r="AM515" s="186">
        <f t="shared" ref="AM515" si="1672">SUM(AM516:AM518)</f>
        <v>0</v>
      </c>
      <c r="AN515" s="186">
        <f t="shared" ref="AN515" si="1673">SUM(AN516:AN518)</f>
        <v>5005</v>
      </c>
      <c r="AO515" s="186">
        <f t="shared" ref="AO515" si="1674">SUM(AO516:AO518)</f>
        <v>0</v>
      </c>
      <c r="AP515" s="186">
        <f t="shared" ref="AP515" si="1675">SUM(AP516:AP518)</f>
        <v>0</v>
      </c>
      <c r="AQ515" s="186">
        <f t="shared" ref="AQ515" si="1676">SUM(AQ516:AQ518)</f>
        <v>0</v>
      </c>
      <c r="AR515" s="186">
        <f t="shared" ref="AR515" si="1677">SUM(AR516:AR518)</f>
        <v>0</v>
      </c>
      <c r="AS515" s="186">
        <f t="shared" ref="AS515" si="1678">SUM(AS516:AS518)</f>
        <v>13725.489570000002</v>
      </c>
      <c r="AT515" s="186">
        <f t="shared" ref="AT515" si="1679">SUM(AT516:AT518)</f>
        <v>0</v>
      </c>
      <c r="AU515" s="186">
        <f t="shared" ref="AU515" si="1680">SUM(AU516:AU518)</f>
        <v>0</v>
      </c>
      <c r="AV515" s="304"/>
    </row>
    <row r="516" spans="1:48">
      <c r="A516" s="354"/>
      <c r="B516" s="354"/>
      <c r="C516" s="354"/>
      <c r="D516" s="188" t="s">
        <v>37</v>
      </c>
      <c r="E516" s="186">
        <f t="shared" si="1558"/>
        <v>0</v>
      </c>
      <c r="F516" s="186">
        <f t="shared" si="1559"/>
        <v>0</v>
      </c>
      <c r="G516" s="186" t="e">
        <f t="shared" si="1560"/>
        <v>#DIV/0!</v>
      </c>
      <c r="H516" s="184">
        <f>H511</f>
        <v>0</v>
      </c>
      <c r="I516" s="184">
        <f t="shared" ref="I516:AU516" si="1681">I511</f>
        <v>0</v>
      </c>
      <c r="J516" s="184">
        <f t="shared" si="1681"/>
        <v>0</v>
      </c>
      <c r="K516" s="184">
        <f t="shared" si="1681"/>
        <v>0</v>
      </c>
      <c r="L516" s="184">
        <f t="shared" si="1681"/>
        <v>0</v>
      </c>
      <c r="M516" s="184">
        <f t="shared" si="1681"/>
        <v>0</v>
      </c>
      <c r="N516" s="184">
        <f t="shared" si="1681"/>
        <v>0</v>
      </c>
      <c r="O516" s="184">
        <f t="shared" si="1681"/>
        <v>0</v>
      </c>
      <c r="P516" s="184">
        <f t="shared" si="1681"/>
        <v>0</v>
      </c>
      <c r="Q516" s="184">
        <f t="shared" si="1681"/>
        <v>0</v>
      </c>
      <c r="R516" s="184">
        <f t="shared" si="1681"/>
        <v>0</v>
      </c>
      <c r="S516" s="184">
        <f t="shared" si="1681"/>
        <v>0</v>
      </c>
      <c r="T516" s="184">
        <f t="shared" si="1681"/>
        <v>0</v>
      </c>
      <c r="U516" s="184">
        <f t="shared" si="1681"/>
        <v>0</v>
      </c>
      <c r="V516" s="184">
        <f t="shared" si="1681"/>
        <v>0</v>
      </c>
      <c r="W516" s="184">
        <f t="shared" si="1681"/>
        <v>0</v>
      </c>
      <c r="X516" s="184">
        <f t="shared" si="1681"/>
        <v>0</v>
      </c>
      <c r="Y516" s="184">
        <f t="shared" si="1681"/>
        <v>0</v>
      </c>
      <c r="Z516" s="184">
        <f t="shared" si="1681"/>
        <v>0</v>
      </c>
      <c r="AA516" s="184">
        <f t="shared" si="1681"/>
        <v>0</v>
      </c>
      <c r="AB516" s="184">
        <f t="shared" si="1681"/>
        <v>0</v>
      </c>
      <c r="AC516" s="184">
        <f t="shared" si="1681"/>
        <v>0</v>
      </c>
      <c r="AD516" s="184">
        <f t="shared" si="1681"/>
        <v>0</v>
      </c>
      <c r="AE516" s="184">
        <f t="shared" si="1681"/>
        <v>0</v>
      </c>
      <c r="AF516" s="184">
        <f t="shared" si="1681"/>
        <v>0</v>
      </c>
      <c r="AG516" s="184">
        <f t="shared" si="1681"/>
        <v>0</v>
      </c>
      <c r="AH516" s="184">
        <f t="shared" si="1681"/>
        <v>0</v>
      </c>
      <c r="AI516" s="184">
        <f t="shared" si="1681"/>
        <v>0</v>
      </c>
      <c r="AJ516" s="184">
        <f t="shared" si="1681"/>
        <v>0</v>
      </c>
      <c r="AK516" s="184">
        <f t="shared" si="1681"/>
        <v>0</v>
      </c>
      <c r="AL516" s="184">
        <f t="shared" si="1681"/>
        <v>0</v>
      </c>
      <c r="AM516" s="184">
        <f t="shared" si="1681"/>
        <v>0</v>
      </c>
      <c r="AN516" s="184">
        <f t="shared" si="1681"/>
        <v>0</v>
      </c>
      <c r="AO516" s="184">
        <f t="shared" si="1681"/>
        <v>0</v>
      </c>
      <c r="AP516" s="184">
        <f t="shared" si="1681"/>
        <v>0</v>
      </c>
      <c r="AQ516" s="184">
        <f t="shared" si="1681"/>
        <v>0</v>
      </c>
      <c r="AR516" s="184">
        <f t="shared" si="1681"/>
        <v>0</v>
      </c>
      <c r="AS516" s="184">
        <f t="shared" si="1681"/>
        <v>0</v>
      </c>
      <c r="AT516" s="184">
        <f t="shared" si="1681"/>
        <v>0</v>
      </c>
      <c r="AU516" s="184">
        <f t="shared" si="1681"/>
        <v>0</v>
      </c>
      <c r="AV516" s="304"/>
    </row>
    <row r="517" spans="1:48" ht="33" customHeight="1">
      <c r="A517" s="354"/>
      <c r="B517" s="354"/>
      <c r="C517" s="354"/>
      <c r="D517" s="188" t="s">
        <v>2</v>
      </c>
      <c r="E517" s="186">
        <f t="shared" si="1558"/>
        <v>0</v>
      </c>
      <c r="F517" s="186">
        <f t="shared" si="1559"/>
        <v>0</v>
      </c>
      <c r="G517" s="186" t="e">
        <f t="shared" si="1560"/>
        <v>#DIV/0!</v>
      </c>
      <c r="H517" s="184">
        <f t="shared" ref="H517:AU517" si="1682">H512</f>
        <v>0</v>
      </c>
      <c r="I517" s="184">
        <f t="shared" si="1682"/>
        <v>0</v>
      </c>
      <c r="J517" s="184">
        <f t="shared" si="1682"/>
        <v>0</v>
      </c>
      <c r="K517" s="184">
        <f t="shared" si="1682"/>
        <v>0</v>
      </c>
      <c r="L517" s="184">
        <f t="shared" si="1682"/>
        <v>0</v>
      </c>
      <c r="M517" s="184">
        <f t="shared" si="1682"/>
        <v>0</v>
      </c>
      <c r="N517" s="184">
        <f t="shared" si="1682"/>
        <v>0</v>
      </c>
      <c r="O517" s="184">
        <f t="shared" si="1682"/>
        <v>0</v>
      </c>
      <c r="P517" s="184">
        <f t="shared" si="1682"/>
        <v>0</v>
      </c>
      <c r="Q517" s="184">
        <f t="shared" si="1682"/>
        <v>0</v>
      </c>
      <c r="R517" s="184">
        <f t="shared" si="1682"/>
        <v>0</v>
      </c>
      <c r="S517" s="184">
        <f t="shared" si="1682"/>
        <v>0</v>
      </c>
      <c r="T517" s="184">
        <f t="shared" si="1682"/>
        <v>0</v>
      </c>
      <c r="U517" s="184">
        <f t="shared" si="1682"/>
        <v>0</v>
      </c>
      <c r="V517" s="184">
        <f t="shared" si="1682"/>
        <v>0</v>
      </c>
      <c r="W517" s="184">
        <f t="shared" si="1682"/>
        <v>0</v>
      </c>
      <c r="X517" s="184">
        <f t="shared" si="1682"/>
        <v>0</v>
      </c>
      <c r="Y517" s="184">
        <f t="shared" si="1682"/>
        <v>0</v>
      </c>
      <c r="Z517" s="184">
        <f t="shared" si="1682"/>
        <v>0</v>
      </c>
      <c r="AA517" s="184">
        <f t="shared" si="1682"/>
        <v>0</v>
      </c>
      <c r="AB517" s="184">
        <f t="shared" si="1682"/>
        <v>0</v>
      </c>
      <c r="AC517" s="184">
        <f t="shared" si="1682"/>
        <v>0</v>
      </c>
      <c r="AD517" s="184">
        <f t="shared" si="1682"/>
        <v>0</v>
      </c>
      <c r="AE517" s="184">
        <f t="shared" si="1682"/>
        <v>0</v>
      </c>
      <c r="AF517" s="184">
        <f t="shared" si="1682"/>
        <v>0</v>
      </c>
      <c r="AG517" s="184">
        <f t="shared" si="1682"/>
        <v>0</v>
      </c>
      <c r="AH517" s="184">
        <f t="shared" si="1682"/>
        <v>0</v>
      </c>
      <c r="AI517" s="184">
        <f t="shared" si="1682"/>
        <v>0</v>
      </c>
      <c r="AJ517" s="184">
        <f t="shared" si="1682"/>
        <v>0</v>
      </c>
      <c r="AK517" s="184">
        <f t="shared" si="1682"/>
        <v>0</v>
      </c>
      <c r="AL517" s="184">
        <f t="shared" si="1682"/>
        <v>0</v>
      </c>
      <c r="AM517" s="184">
        <f t="shared" si="1682"/>
        <v>0</v>
      </c>
      <c r="AN517" s="184">
        <f t="shared" si="1682"/>
        <v>0</v>
      </c>
      <c r="AO517" s="184">
        <f t="shared" si="1682"/>
        <v>0</v>
      </c>
      <c r="AP517" s="184">
        <f t="shared" si="1682"/>
        <v>0</v>
      </c>
      <c r="AQ517" s="184">
        <f t="shared" si="1682"/>
        <v>0</v>
      </c>
      <c r="AR517" s="184">
        <f t="shared" si="1682"/>
        <v>0</v>
      </c>
      <c r="AS517" s="184">
        <f t="shared" si="1682"/>
        <v>0</v>
      </c>
      <c r="AT517" s="184">
        <f t="shared" si="1682"/>
        <v>0</v>
      </c>
      <c r="AU517" s="184">
        <f t="shared" si="1682"/>
        <v>0</v>
      </c>
      <c r="AV517" s="304"/>
    </row>
    <row r="518" spans="1:48" ht="21" customHeight="1">
      <c r="A518" s="354"/>
      <c r="B518" s="354"/>
      <c r="C518" s="354"/>
      <c r="D518" s="188" t="s">
        <v>43</v>
      </c>
      <c r="E518" s="186">
        <f t="shared" si="1558"/>
        <v>55073.7</v>
      </c>
      <c r="F518" s="186">
        <f t="shared" si="1559"/>
        <v>31338.210429999999</v>
      </c>
      <c r="G518" s="186">
        <f t="shared" si="1560"/>
        <v>56.902315315658839</v>
      </c>
      <c r="H518" s="184">
        <f t="shared" ref="H518:AU518" si="1683">H513</f>
        <v>1372.7146499999999</v>
      </c>
      <c r="I518" s="184">
        <f t="shared" si="1683"/>
        <v>1372.7146499999999</v>
      </c>
      <c r="J518" s="184">
        <f t="shared" si="1683"/>
        <v>0</v>
      </c>
      <c r="K518" s="184">
        <f t="shared" si="1683"/>
        <v>3690.8655799999997</v>
      </c>
      <c r="L518" s="184">
        <f t="shared" si="1683"/>
        <v>3690.8655799999997</v>
      </c>
      <c r="M518" s="184">
        <f t="shared" si="1683"/>
        <v>100</v>
      </c>
      <c r="N518" s="184">
        <f t="shared" si="1683"/>
        <v>4045.53208</v>
      </c>
      <c r="O518" s="184">
        <f t="shared" si="1683"/>
        <v>4045.53208</v>
      </c>
      <c r="P518" s="184">
        <f t="shared" si="1683"/>
        <v>0</v>
      </c>
      <c r="Q518" s="184">
        <f t="shared" si="1683"/>
        <v>4542.3160500000004</v>
      </c>
      <c r="R518" s="184">
        <f t="shared" si="1683"/>
        <v>4542.3160500000004</v>
      </c>
      <c r="S518" s="184">
        <f t="shared" si="1683"/>
        <v>0</v>
      </c>
      <c r="T518" s="184">
        <f t="shared" si="1683"/>
        <v>3622.2101499999999</v>
      </c>
      <c r="U518" s="184">
        <f t="shared" si="1683"/>
        <v>3622.2101499999999</v>
      </c>
      <c r="V518" s="184">
        <f t="shared" si="1683"/>
        <v>0</v>
      </c>
      <c r="W518" s="184">
        <f t="shared" si="1683"/>
        <v>4493.8516</v>
      </c>
      <c r="X518" s="184">
        <f t="shared" si="1683"/>
        <v>4493.8516</v>
      </c>
      <c r="Y518" s="184">
        <f t="shared" si="1683"/>
        <v>0</v>
      </c>
      <c r="Z518" s="184">
        <f t="shared" si="1683"/>
        <v>3125.2107099999998</v>
      </c>
      <c r="AA518" s="184">
        <f t="shared" si="1683"/>
        <v>3125.2107099999998</v>
      </c>
      <c r="AB518" s="184">
        <f t="shared" si="1683"/>
        <v>0</v>
      </c>
      <c r="AC518" s="184">
        <f t="shared" si="1683"/>
        <v>3437.19056</v>
      </c>
      <c r="AD518" s="184">
        <f t="shared" si="1683"/>
        <v>3437.19056</v>
      </c>
      <c r="AE518" s="184">
        <f t="shared" si="1683"/>
        <v>0</v>
      </c>
      <c r="AF518" s="184">
        <f t="shared" si="1683"/>
        <v>3008.3190500000001</v>
      </c>
      <c r="AG518" s="184">
        <f t="shared" si="1683"/>
        <v>3008.3190500000001</v>
      </c>
      <c r="AH518" s="184">
        <f t="shared" si="1683"/>
        <v>0</v>
      </c>
      <c r="AI518" s="184">
        <f t="shared" si="1683"/>
        <v>5005</v>
      </c>
      <c r="AJ518" s="184">
        <f t="shared" si="1683"/>
        <v>0</v>
      </c>
      <c r="AK518" s="184">
        <f t="shared" si="1683"/>
        <v>0</v>
      </c>
      <c r="AL518" s="184">
        <f t="shared" si="1683"/>
        <v>0</v>
      </c>
      <c r="AM518" s="184">
        <f t="shared" si="1683"/>
        <v>0</v>
      </c>
      <c r="AN518" s="184">
        <f t="shared" si="1683"/>
        <v>5005</v>
      </c>
      <c r="AO518" s="184">
        <f t="shared" si="1683"/>
        <v>0</v>
      </c>
      <c r="AP518" s="184">
        <f t="shared" si="1683"/>
        <v>0</v>
      </c>
      <c r="AQ518" s="184">
        <f t="shared" si="1683"/>
        <v>0</v>
      </c>
      <c r="AR518" s="184">
        <f t="shared" si="1683"/>
        <v>0</v>
      </c>
      <c r="AS518" s="184">
        <f t="shared" si="1683"/>
        <v>13725.489570000002</v>
      </c>
      <c r="AT518" s="184">
        <f t="shared" si="1683"/>
        <v>0</v>
      </c>
      <c r="AU518" s="184">
        <f t="shared" si="1683"/>
        <v>0</v>
      </c>
      <c r="AV518" s="304"/>
    </row>
    <row r="519" spans="1:48" ht="28.95" customHeight="1">
      <c r="A519" s="354"/>
      <c r="B519" s="354"/>
      <c r="C519" s="354"/>
      <c r="D519" s="189" t="s">
        <v>273</v>
      </c>
      <c r="E519" s="186">
        <f t="shared" si="1558"/>
        <v>0</v>
      </c>
      <c r="F519" s="186">
        <f t="shared" si="1559"/>
        <v>0</v>
      </c>
      <c r="G519" s="186" t="e">
        <f t="shared" si="1560"/>
        <v>#DIV/0!</v>
      </c>
      <c r="H519" s="184">
        <f t="shared" ref="H519:AU519" si="1684">H514</f>
        <v>0</v>
      </c>
      <c r="I519" s="184">
        <f t="shared" si="1684"/>
        <v>0</v>
      </c>
      <c r="J519" s="184">
        <f t="shared" si="1684"/>
        <v>0</v>
      </c>
      <c r="K519" s="184">
        <f t="shared" si="1684"/>
        <v>0</v>
      </c>
      <c r="L519" s="184">
        <f t="shared" si="1684"/>
        <v>0</v>
      </c>
      <c r="M519" s="184">
        <f t="shared" si="1684"/>
        <v>0</v>
      </c>
      <c r="N519" s="184">
        <f t="shared" si="1684"/>
        <v>0</v>
      </c>
      <c r="O519" s="184">
        <f t="shared" si="1684"/>
        <v>0</v>
      </c>
      <c r="P519" s="184">
        <f t="shared" si="1684"/>
        <v>0</v>
      </c>
      <c r="Q519" s="184">
        <f t="shared" si="1684"/>
        <v>0</v>
      </c>
      <c r="R519" s="184">
        <f t="shared" si="1684"/>
        <v>0</v>
      </c>
      <c r="S519" s="184">
        <f t="shared" si="1684"/>
        <v>0</v>
      </c>
      <c r="T519" s="184">
        <f t="shared" si="1684"/>
        <v>0</v>
      </c>
      <c r="U519" s="184">
        <f t="shared" si="1684"/>
        <v>0</v>
      </c>
      <c r="V519" s="184">
        <f t="shared" si="1684"/>
        <v>0</v>
      </c>
      <c r="W519" s="184">
        <f t="shared" si="1684"/>
        <v>0</v>
      </c>
      <c r="X519" s="184">
        <f t="shared" si="1684"/>
        <v>0</v>
      </c>
      <c r="Y519" s="184">
        <f t="shared" si="1684"/>
        <v>0</v>
      </c>
      <c r="Z519" s="184">
        <f t="shared" si="1684"/>
        <v>0</v>
      </c>
      <c r="AA519" s="184">
        <f t="shared" si="1684"/>
        <v>0</v>
      </c>
      <c r="AB519" s="184">
        <f t="shared" si="1684"/>
        <v>0</v>
      </c>
      <c r="AC519" s="184">
        <f t="shared" si="1684"/>
        <v>0</v>
      </c>
      <c r="AD519" s="184">
        <f t="shared" si="1684"/>
        <v>0</v>
      </c>
      <c r="AE519" s="184">
        <f t="shared" si="1684"/>
        <v>0</v>
      </c>
      <c r="AF519" s="184">
        <f t="shared" si="1684"/>
        <v>0</v>
      </c>
      <c r="AG519" s="184">
        <f t="shared" si="1684"/>
        <v>0</v>
      </c>
      <c r="AH519" s="184">
        <f t="shared" si="1684"/>
        <v>0</v>
      </c>
      <c r="AI519" s="184">
        <f t="shared" si="1684"/>
        <v>0</v>
      </c>
      <c r="AJ519" s="184">
        <f t="shared" si="1684"/>
        <v>0</v>
      </c>
      <c r="AK519" s="184">
        <f t="shared" si="1684"/>
        <v>0</v>
      </c>
      <c r="AL519" s="184">
        <f t="shared" si="1684"/>
        <v>0</v>
      </c>
      <c r="AM519" s="184">
        <f t="shared" si="1684"/>
        <v>0</v>
      </c>
      <c r="AN519" s="184">
        <f t="shared" si="1684"/>
        <v>0</v>
      </c>
      <c r="AO519" s="184">
        <f t="shared" si="1684"/>
        <v>0</v>
      </c>
      <c r="AP519" s="184">
        <f t="shared" si="1684"/>
        <v>0</v>
      </c>
      <c r="AQ519" s="184">
        <f t="shared" si="1684"/>
        <v>0</v>
      </c>
      <c r="AR519" s="184">
        <f t="shared" si="1684"/>
        <v>0</v>
      </c>
      <c r="AS519" s="184">
        <f t="shared" si="1684"/>
        <v>0</v>
      </c>
      <c r="AT519" s="184">
        <f t="shared" si="1684"/>
        <v>0</v>
      </c>
      <c r="AU519" s="184">
        <f t="shared" si="1684"/>
        <v>0</v>
      </c>
      <c r="AV519" s="304"/>
    </row>
    <row r="520" spans="1:48" ht="28.95" customHeight="1">
      <c r="A520" s="354" t="s">
        <v>284</v>
      </c>
      <c r="B520" s="354"/>
      <c r="C520" s="354"/>
      <c r="D520" s="192" t="s">
        <v>41</v>
      </c>
      <c r="E520" s="186">
        <f t="shared" si="1558"/>
        <v>0</v>
      </c>
      <c r="F520" s="186">
        <f t="shared" si="1559"/>
        <v>0</v>
      </c>
      <c r="G520" s="186" t="e">
        <f t="shared" si="1560"/>
        <v>#DIV/0!</v>
      </c>
      <c r="H520" s="186">
        <f>SUM(H521:H523)</f>
        <v>0</v>
      </c>
      <c r="I520" s="186">
        <f t="shared" ref="I520" si="1685">SUM(I521:I523)</f>
        <v>0</v>
      </c>
      <c r="J520" s="186">
        <f t="shared" ref="J520" si="1686">SUM(J521:J523)</f>
        <v>0</v>
      </c>
      <c r="K520" s="186">
        <f t="shared" ref="K520" si="1687">SUM(K521:K523)</f>
        <v>0</v>
      </c>
      <c r="L520" s="186">
        <f t="shared" ref="L520" si="1688">SUM(L521:L523)</f>
        <v>0</v>
      </c>
      <c r="M520" s="186">
        <f t="shared" ref="M520" si="1689">SUM(M521:M523)</f>
        <v>0</v>
      </c>
      <c r="N520" s="186">
        <f t="shared" ref="N520" si="1690">SUM(N521:N523)</f>
        <v>0</v>
      </c>
      <c r="O520" s="186">
        <f t="shared" ref="O520" si="1691">SUM(O521:O523)</f>
        <v>0</v>
      </c>
      <c r="P520" s="186">
        <f t="shared" ref="P520" si="1692">SUM(P521:P523)</f>
        <v>0</v>
      </c>
      <c r="Q520" s="186">
        <f t="shared" ref="Q520" si="1693">SUM(Q521:Q523)</f>
        <v>0</v>
      </c>
      <c r="R520" s="186">
        <f t="shared" ref="R520" si="1694">SUM(R521:R523)</f>
        <v>0</v>
      </c>
      <c r="S520" s="186">
        <f t="shared" ref="S520" si="1695">SUM(S521:S523)</f>
        <v>0</v>
      </c>
      <c r="T520" s="186">
        <f t="shared" ref="T520" si="1696">SUM(T521:T523)</f>
        <v>0</v>
      </c>
      <c r="U520" s="186">
        <f t="shared" ref="U520" si="1697">SUM(U521:U523)</f>
        <v>0</v>
      </c>
      <c r="V520" s="186">
        <f t="shared" ref="V520" si="1698">SUM(V521:V523)</f>
        <v>0</v>
      </c>
      <c r="W520" s="186">
        <f t="shared" ref="W520" si="1699">SUM(W521:W523)</f>
        <v>0</v>
      </c>
      <c r="X520" s="186">
        <f t="shared" ref="X520" si="1700">SUM(X521:X523)</f>
        <v>0</v>
      </c>
      <c r="Y520" s="186">
        <f t="shared" ref="Y520" si="1701">SUM(Y521:Y523)</f>
        <v>0</v>
      </c>
      <c r="Z520" s="186">
        <f t="shared" ref="Z520" si="1702">SUM(Z521:Z523)</f>
        <v>0</v>
      </c>
      <c r="AA520" s="186">
        <f t="shared" ref="AA520" si="1703">SUM(AA521:AA523)</f>
        <v>0</v>
      </c>
      <c r="AB520" s="186">
        <f t="shared" ref="AB520" si="1704">SUM(AB521:AB523)</f>
        <v>0</v>
      </c>
      <c r="AC520" s="186">
        <f t="shared" ref="AC520" si="1705">SUM(AC521:AC523)</f>
        <v>0</v>
      </c>
      <c r="AD520" s="186">
        <f t="shared" ref="AD520" si="1706">SUM(AD521:AD523)</f>
        <v>0</v>
      </c>
      <c r="AE520" s="186">
        <f t="shared" ref="AE520" si="1707">SUM(AE521:AE523)</f>
        <v>0</v>
      </c>
      <c r="AF520" s="186">
        <f t="shared" ref="AF520" si="1708">SUM(AF521:AF523)</f>
        <v>0</v>
      </c>
      <c r="AG520" s="186">
        <f t="shared" ref="AG520" si="1709">SUM(AG521:AG523)</f>
        <v>0</v>
      </c>
      <c r="AH520" s="186">
        <f t="shared" ref="AH520" si="1710">SUM(AH521:AH523)</f>
        <v>0</v>
      </c>
      <c r="AI520" s="186">
        <f t="shared" ref="AI520" si="1711">SUM(AI521:AI523)</f>
        <v>0</v>
      </c>
      <c r="AJ520" s="186">
        <f t="shared" ref="AJ520" si="1712">SUM(AJ521:AJ523)</f>
        <v>0</v>
      </c>
      <c r="AK520" s="186">
        <f t="shared" ref="AK520" si="1713">SUM(AK521:AK523)</f>
        <v>0</v>
      </c>
      <c r="AL520" s="186">
        <f t="shared" ref="AL520" si="1714">SUM(AL521:AL523)</f>
        <v>0</v>
      </c>
      <c r="AM520" s="186">
        <f t="shared" ref="AM520" si="1715">SUM(AM521:AM523)</f>
        <v>0</v>
      </c>
      <c r="AN520" s="186">
        <f t="shared" ref="AN520" si="1716">SUM(AN521:AN523)</f>
        <v>0</v>
      </c>
      <c r="AO520" s="186">
        <f t="shared" ref="AO520" si="1717">SUM(AO521:AO523)</f>
        <v>0</v>
      </c>
      <c r="AP520" s="186">
        <f t="shared" ref="AP520" si="1718">SUM(AP521:AP523)</f>
        <v>0</v>
      </c>
      <c r="AQ520" s="186">
        <f t="shared" ref="AQ520" si="1719">SUM(AQ521:AQ523)</f>
        <v>0</v>
      </c>
      <c r="AR520" s="186">
        <f t="shared" ref="AR520" si="1720">SUM(AR521:AR523)</f>
        <v>0</v>
      </c>
      <c r="AS520" s="186">
        <f t="shared" ref="AS520" si="1721">SUM(AS521:AS523)</f>
        <v>0</v>
      </c>
      <c r="AT520" s="186">
        <f t="shared" ref="AT520" si="1722">SUM(AT521:AT523)</f>
        <v>0</v>
      </c>
      <c r="AU520" s="186">
        <f t="shared" ref="AU520" si="1723">SUM(AU521:AU523)</f>
        <v>0</v>
      </c>
      <c r="AV520" s="304"/>
    </row>
    <row r="521" spans="1:48" ht="28.95" customHeight="1">
      <c r="A521" s="354"/>
      <c r="B521" s="354"/>
      <c r="C521" s="354"/>
      <c r="D521" s="188" t="s">
        <v>37</v>
      </c>
      <c r="E521" s="186">
        <f t="shared" si="1558"/>
        <v>0</v>
      </c>
      <c r="F521" s="186">
        <f t="shared" si="1559"/>
        <v>0</v>
      </c>
      <c r="G521" s="186" t="e">
        <f t="shared" si="1560"/>
        <v>#DIV/0!</v>
      </c>
      <c r="H521" s="184"/>
      <c r="I521" s="184"/>
      <c r="J521" s="190"/>
      <c r="K521" s="184"/>
      <c r="L521" s="184"/>
      <c r="M521" s="190"/>
      <c r="N521" s="184"/>
      <c r="O521" s="184"/>
      <c r="P521" s="190"/>
      <c r="Q521" s="184"/>
      <c r="R521" s="184"/>
      <c r="S521" s="190"/>
      <c r="T521" s="184"/>
      <c r="U521" s="184"/>
      <c r="V521" s="190"/>
      <c r="W521" s="184"/>
      <c r="X521" s="184"/>
      <c r="Y521" s="190"/>
      <c r="Z521" s="184"/>
      <c r="AA521" s="184"/>
      <c r="AB521" s="190"/>
      <c r="AC521" s="184"/>
      <c r="AD521" s="184"/>
      <c r="AE521" s="190"/>
      <c r="AF521" s="184"/>
      <c r="AG521" s="184"/>
      <c r="AH521" s="190"/>
      <c r="AI521" s="184"/>
      <c r="AJ521" s="184"/>
      <c r="AK521" s="190"/>
      <c r="AL521" s="184"/>
      <c r="AM521" s="184"/>
      <c r="AN521" s="184"/>
      <c r="AO521" s="184"/>
      <c r="AP521" s="190"/>
      <c r="AQ521" s="190"/>
      <c r="AR521" s="190"/>
      <c r="AS521" s="184"/>
      <c r="AT521" s="184"/>
      <c r="AU521" s="190"/>
      <c r="AV521" s="304"/>
    </row>
    <row r="522" spans="1:48" ht="28.95" customHeight="1">
      <c r="A522" s="354"/>
      <c r="B522" s="354"/>
      <c r="C522" s="354"/>
      <c r="D522" s="188" t="s">
        <v>2</v>
      </c>
      <c r="E522" s="186">
        <f t="shared" si="1558"/>
        <v>0</v>
      </c>
      <c r="F522" s="186">
        <f t="shared" si="1559"/>
        <v>0</v>
      </c>
      <c r="G522" s="186" t="e">
        <f t="shared" si="1560"/>
        <v>#DIV/0!</v>
      </c>
      <c r="H522" s="184"/>
      <c r="I522" s="184"/>
      <c r="J522" s="190"/>
      <c r="K522" s="184"/>
      <c r="L522" s="184"/>
      <c r="M522" s="190"/>
      <c r="N522" s="184"/>
      <c r="O522" s="184"/>
      <c r="P522" s="190"/>
      <c r="Q522" s="184"/>
      <c r="R522" s="184"/>
      <c r="S522" s="190"/>
      <c r="T522" s="184"/>
      <c r="U522" s="184"/>
      <c r="V522" s="190"/>
      <c r="W522" s="184"/>
      <c r="X522" s="184"/>
      <c r="Y522" s="190"/>
      <c r="Z522" s="184"/>
      <c r="AA522" s="184"/>
      <c r="AB522" s="190"/>
      <c r="AC522" s="184"/>
      <c r="AD522" s="184"/>
      <c r="AE522" s="190"/>
      <c r="AF522" s="184"/>
      <c r="AG522" s="184"/>
      <c r="AH522" s="190"/>
      <c r="AI522" s="184"/>
      <c r="AJ522" s="184"/>
      <c r="AK522" s="190"/>
      <c r="AL522" s="190"/>
      <c r="AM522" s="190"/>
      <c r="AN522" s="184"/>
      <c r="AO522" s="184"/>
      <c r="AP522" s="190"/>
      <c r="AQ522" s="190"/>
      <c r="AR522" s="190"/>
      <c r="AS522" s="184"/>
      <c r="AT522" s="184"/>
      <c r="AU522" s="190"/>
      <c r="AV522" s="304"/>
    </row>
    <row r="523" spans="1:48" ht="28.95" customHeight="1">
      <c r="A523" s="354"/>
      <c r="B523" s="354"/>
      <c r="C523" s="354"/>
      <c r="D523" s="188" t="s">
        <v>43</v>
      </c>
      <c r="E523" s="186">
        <f t="shared" si="1558"/>
        <v>0</v>
      </c>
      <c r="F523" s="186">
        <f t="shared" si="1559"/>
        <v>0</v>
      </c>
      <c r="G523" s="186" t="e">
        <f t="shared" si="1560"/>
        <v>#DIV/0!</v>
      </c>
      <c r="H523" s="184"/>
      <c r="I523" s="184"/>
      <c r="J523" s="190"/>
      <c r="K523" s="184"/>
      <c r="L523" s="184"/>
      <c r="M523" s="190"/>
      <c r="N523" s="184"/>
      <c r="O523" s="184"/>
      <c r="P523" s="190"/>
      <c r="Q523" s="184"/>
      <c r="R523" s="184"/>
      <c r="S523" s="190"/>
      <c r="T523" s="184"/>
      <c r="U523" s="184"/>
      <c r="V523" s="190"/>
      <c r="W523" s="184"/>
      <c r="X523" s="184"/>
      <c r="Y523" s="190"/>
      <c r="Z523" s="184"/>
      <c r="AA523" s="184"/>
      <c r="AB523" s="190"/>
      <c r="AC523" s="184"/>
      <c r="AD523" s="184"/>
      <c r="AE523" s="190"/>
      <c r="AF523" s="184"/>
      <c r="AG523" s="184"/>
      <c r="AH523" s="190"/>
      <c r="AI523" s="184"/>
      <c r="AJ523" s="184"/>
      <c r="AK523" s="190"/>
      <c r="AL523" s="190"/>
      <c r="AM523" s="190"/>
      <c r="AN523" s="184"/>
      <c r="AO523" s="184"/>
      <c r="AP523" s="190"/>
      <c r="AQ523" s="190"/>
      <c r="AR523" s="190"/>
      <c r="AS523" s="184"/>
      <c r="AT523" s="184"/>
      <c r="AU523" s="190"/>
      <c r="AV523" s="304"/>
    </row>
    <row r="524" spans="1:48" ht="28.95" customHeight="1">
      <c r="A524" s="354"/>
      <c r="B524" s="354"/>
      <c r="C524" s="354"/>
      <c r="D524" s="189" t="s">
        <v>273</v>
      </c>
      <c r="E524" s="186">
        <f t="shared" si="1558"/>
        <v>0</v>
      </c>
      <c r="F524" s="186">
        <f t="shared" si="1559"/>
        <v>0</v>
      </c>
      <c r="G524" s="186" t="e">
        <f t="shared" si="1560"/>
        <v>#DIV/0!</v>
      </c>
      <c r="H524" s="184"/>
      <c r="I524" s="184"/>
      <c r="J524" s="190"/>
      <c r="K524" s="184"/>
      <c r="L524" s="184"/>
      <c r="M524" s="190"/>
      <c r="N524" s="184"/>
      <c r="O524" s="184"/>
      <c r="P524" s="190"/>
      <c r="Q524" s="184"/>
      <c r="R524" s="184"/>
      <c r="S524" s="190"/>
      <c r="T524" s="184"/>
      <c r="U524" s="184"/>
      <c r="V524" s="190"/>
      <c r="W524" s="184"/>
      <c r="X524" s="184"/>
      <c r="Y524" s="190"/>
      <c r="Z524" s="184"/>
      <c r="AA524" s="184"/>
      <c r="AB524" s="190"/>
      <c r="AC524" s="184"/>
      <c r="AD524" s="184"/>
      <c r="AE524" s="190"/>
      <c r="AF524" s="184"/>
      <c r="AG524" s="184"/>
      <c r="AH524" s="190"/>
      <c r="AI524" s="184"/>
      <c r="AJ524" s="184"/>
      <c r="AK524" s="190"/>
      <c r="AL524" s="190"/>
      <c r="AM524" s="190"/>
      <c r="AN524" s="184"/>
      <c r="AO524" s="184"/>
      <c r="AP524" s="190"/>
      <c r="AQ524" s="190"/>
      <c r="AR524" s="190"/>
      <c r="AS524" s="184"/>
      <c r="AT524" s="184"/>
      <c r="AU524" s="190"/>
      <c r="AV524" s="304"/>
    </row>
    <row r="525" spans="1:48" ht="30" customHeight="1">
      <c r="A525" s="353" t="s">
        <v>382</v>
      </c>
      <c r="B525" s="353"/>
      <c r="C525" s="353"/>
      <c r="D525" s="353"/>
      <c r="E525" s="353"/>
      <c r="F525" s="353"/>
      <c r="G525" s="353"/>
      <c r="H525" s="353"/>
      <c r="I525" s="353"/>
      <c r="J525" s="353"/>
      <c r="K525" s="353"/>
      <c r="L525" s="353"/>
      <c r="M525" s="353"/>
      <c r="N525" s="353"/>
      <c r="O525" s="353"/>
      <c r="P525" s="353"/>
      <c r="Q525" s="353"/>
      <c r="R525" s="353"/>
      <c r="S525" s="353"/>
      <c r="T525" s="353"/>
      <c r="U525" s="353"/>
      <c r="V525" s="353"/>
      <c r="W525" s="353"/>
      <c r="X525" s="353"/>
      <c r="Y525" s="353"/>
      <c r="Z525" s="353"/>
      <c r="AA525" s="353"/>
      <c r="AB525" s="353"/>
      <c r="AC525" s="353"/>
      <c r="AD525" s="353"/>
      <c r="AE525" s="353"/>
      <c r="AF525" s="353"/>
      <c r="AG525" s="353"/>
      <c r="AH525" s="353"/>
      <c r="AI525" s="353"/>
      <c r="AJ525" s="353"/>
      <c r="AK525" s="353"/>
      <c r="AL525" s="353"/>
      <c r="AM525" s="353"/>
      <c r="AN525" s="353"/>
      <c r="AO525" s="353"/>
      <c r="AP525" s="353"/>
      <c r="AQ525" s="353"/>
      <c r="AR525" s="353"/>
      <c r="AS525" s="353"/>
      <c r="AT525" s="353"/>
      <c r="AU525" s="353"/>
      <c r="AV525" s="353"/>
    </row>
    <row r="526" spans="1:48" s="116" customFormat="1" ht="22.2" customHeight="1">
      <c r="A526" s="358" t="s">
        <v>95</v>
      </c>
      <c r="B526" s="355" t="s">
        <v>383</v>
      </c>
      <c r="C526" s="355" t="s">
        <v>440</v>
      </c>
      <c r="D526" s="192" t="s">
        <v>41</v>
      </c>
      <c r="E526" s="186">
        <f t="shared" ref="E526:E536" si="1724">H526+K526+N526+Q526+T526+W526+Z526+AC526+AF526+AI526+AN526+AS526</f>
        <v>38699.593700000005</v>
      </c>
      <c r="F526" s="186">
        <f t="shared" ref="F526:F536" si="1725">I526+L526+O526+R526+U526+X526+AA526+AD526+AG526+AJ526+AO526+AT526</f>
        <v>16979.823490000002</v>
      </c>
      <c r="G526" s="186">
        <f t="shared" ref="G526:G589" si="1726">F526/E526*100</f>
        <v>43.87597353509166</v>
      </c>
      <c r="H526" s="186">
        <f>H527+H528+H529+H531</f>
        <v>0</v>
      </c>
      <c r="I526" s="186">
        <f t="shared" ref="I526:AU526" si="1727">I527+I528+I529+I531</f>
        <v>0</v>
      </c>
      <c r="J526" s="186">
        <f t="shared" si="1727"/>
        <v>0</v>
      </c>
      <c r="K526" s="186">
        <f t="shared" si="1727"/>
        <v>0</v>
      </c>
      <c r="L526" s="186">
        <f t="shared" si="1727"/>
        <v>0</v>
      </c>
      <c r="M526" s="186">
        <f t="shared" si="1727"/>
        <v>0</v>
      </c>
      <c r="N526" s="186">
        <f t="shared" si="1727"/>
        <v>0</v>
      </c>
      <c r="O526" s="186">
        <f t="shared" si="1727"/>
        <v>0</v>
      </c>
      <c r="P526" s="186">
        <f t="shared" si="1727"/>
        <v>0</v>
      </c>
      <c r="Q526" s="186">
        <f t="shared" si="1727"/>
        <v>0</v>
      </c>
      <c r="R526" s="186">
        <f t="shared" si="1727"/>
        <v>0</v>
      </c>
      <c r="S526" s="186">
        <f t="shared" si="1727"/>
        <v>0</v>
      </c>
      <c r="T526" s="186">
        <f t="shared" si="1727"/>
        <v>0</v>
      </c>
      <c r="U526" s="186">
        <f t="shared" si="1727"/>
        <v>0</v>
      </c>
      <c r="V526" s="186">
        <f t="shared" si="1727"/>
        <v>0</v>
      </c>
      <c r="W526" s="186">
        <f t="shared" si="1727"/>
        <v>0</v>
      </c>
      <c r="X526" s="186">
        <f t="shared" si="1727"/>
        <v>0</v>
      </c>
      <c r="Y526" s="186">
        <f t="shared" si="1727"/>
        <v>0</v>
      </c>
      <c r="Z526" s="186">
        <f t="shared" si="1727"/>
        <v>0</v>
      </c>
      <c r="AA526" s="186">
        <f t="shared" si="1727"/>
        <v>0</v>
      </c>
      <c r="AB526" s="186">
        <f t="shared" si="1727"/>
        <v>0</v>
      </c>
      <c r="AC526" s="186">
        <f t="shared" si="1727"/>
        <v>7532.2655599999998</v>
      </c>
      <c r="AD526" s="186">
        <f t="shared" si="1727"/>
        <v>7532.2655599999998</v>
      </c>
      <c r="AE526" s="186">
        <f t="shared" si="1727"/>
        <v>0</v>
      </c>
      <c r="AF526" s="186">
        <f t="shared" si="1727"/>
        <v>9447.5579300000009</v>
      </c>
      <c r="AG526" s="186">
        <f t="shared" si="1727"/>
        <v>9447.5579300000009</v>
      </c>
      <c r="AH526" s="186">
        <f t="shared" si="1727"/>
        <v>0</v>
      </c>
      <c r="AI526" s="186">
        <f t="shared" si="1727"/>
        <v>21719.770210000002</v>
      </c>
      <c r="AJ526" s="186">
        <f t="shared" si="1727"/>
        <v>0</v>
      </c>
      <c r="AK526" s="186">
        <f t="shared" si="1727"/>
        <v>0</v>
      </c>
      <c r="AL526" s="186">
        <f t="shared" si="1727"/>
        <v>0</v>
      </c>
      <c r="AM526" s="186">
        <f t="shared" si="1727"/>
        <v>0</v>
      </c>
      <c r="AN526" s="186">
        <f t="shared" si="1727"/>
        <v>0</v>
      </c>
      <c r="AO526" s="186">
        <f t="shared" si="1727"/>
        <v>0</v>
      </c>
      <c r="AP526" s="186">
        <f t="shared" si="1727"/>
        <v>0</v>
      </c>
      <c r="AQ526" s="186">
        <f t="shared" si="1727"/>
        <v>0</v>
      </c>
      <c r="AR526" s="186">
        <f t="shared" si="1727"/>
        <v>0</v>
      </c>
      <c r="AS526" s="186">
        <f t="shared" si="1727"/>
        <v>0</v>
      </c>
      <c r="AT526" s="186">
        <f t="shared" si="1727"/>
        <v>0</v>
      </c>
      <c r="AU526" s="186">
        <f t="shared" si="1727"/>
        <v>0</v>
      </c>
      <c r="AV526" s="300"/>
    </row>
    <row r="527" spans="1:48">
      <c r="A527" s="359"/>
      <c r="B527" s="356"/>
      <c r="C527" s="356"/>
      <c r="D527" s="188" t="s">
        <v>37</v>
      </c>
      <c r="E527" s="186">
        <f t="shared" si="1724"/>
        <v>2248.6626999999999</v>
      </c>
      <c r="F527" s="186">
        <f t="shared" si="1725"/>
        <v>0</v>
      </c>
      <c r="G527" s="186">
        <f t="shared" si="1726"/>
        <v>0</v>
      </c>
      <c r="H527" s="184">
        <f>H533+H539+H545+H551+H557+H563+H569+H575+H581+H587+H593+H599+H605+H611+H617+H623+H629+H635+H641+H647+H653+H659+H665</f>
        <v>0</v>
      </c>
      <c r="I527" s="184">
        <f t="shared" ref="I527:AU527" si="1728">I533+I539+I545+I551+I557+I563+I569+I575+I581+I587+I593+I599+I605+I611+I617+I623+I629+I635+I641+I647+I653+I659+I665</f>
        <v>0</v>
      </c>
      <c r="J527" s="184">
        <f t="shared" si="1728"/>
        <v>0</v>
      </c>
      <c r="K527" s="184">
        <f t="shared" si="1728"/>
        <v>0</v>
      </c>
      <c r="L527" s="184">
        <f t="shared" si="1728"/>
        <v>0</v>
      </c>
      <c r="M527" s="184">
        <f t="shared" si="1728"/>
        <v>0</v>
      </c>
      <c r="N527" s="184">
        <f t="shared" si="1728"/>
        <v>0</v>
      </c>
      <c r="O527" s="184">
        <f t="shared" si="1728"/>
        <v>0</v>
      </c>
      <c r="P527" s="184">
        <f t="shared" si="1728"/>
        <v>0</v>
      </c>
      <c r="Q527" s="184">
        <f t="shared" si="1728"/>
        <v>0</v>
      </c>
      <c r="R527" s="184">
        <f t="shared" si="1728"/>
        <v>0</v>
      </c>
      <c r="S527" s="184">
        <f t="shared" si="1728"/>
        <v>0</v>
      </c>
      <c r="T527" s="184">
        <f t="shared" si="1728"/>
        <v>0</v>
      </c>
      <c r="U527" s="184">
        <f t="shared" si="1728"/>
        <v>0</v>
      </c>
      <c r="V527" s="184">
        <f t="shared" si="1728"/>
        <v>0</v>
      </c>
      <c r="W527" s="184">
        <f t="shared" si="1728"/>
        <v>0</v>
      </c>
      <c r="X527" s="184">
        <f t="shared" si="1728"/>
        <v>0</v>
      </c>
      <c r="Y527" s="184">
        <f t="shared" si="1728"/>
        <v>0</v>
      </c>
      <c r="Z527" s="184">
        <f t="shared" si="1728"/>
        <v>0</v>
      </c>
      <c r="AA527" s="184">
        <f t="shared" si="1728"/>
        <v>0</v>
      </c>
      <c r="AB527" s="184">
        <f t="shared" si="1728"/>
        <v>0</v>
      </c>
      <c r="AC527" s="184">
        <f t="shared" si="1728"/>
        <v>0</v>
      </c>
      <c r="AD527" s="184">
        <f t="shared" si="1728"/>
        <v>0</v>
      </c>
      <c r="AE527" s="184">
        <f t="shared" si="1728"/>
        <v>0</v>
      </c>
      <c r="AF527" s="184">
        <f t="shared" si="1728"/>
        <v>0</v>
      </c>
      <c r="AG527" s="184">
        <f t="shared" si="1728"/>
        <v>0</v>
      </c>
      <c r="AH527" s="184">
        <f t="shared" si="1728"/>
        <v>0</v>
      </c>
      <c r="AI527" s="184">
        <f t="shared" si="1728"/>
        <v>2248.6626999999999</v>
      </c>
      <c r="AJ527" s="184">
        <f t="shared" si="1728"/>
        <v>0</v>
      </c>
      <c r="AK527" s="184">
        <f t="shared" si="1728"/>
        <v>0</v>
      </c>
      <c r="AL527" s="184">
        <f t="shared" si="1728"/>
        <v>0</v>
      </c>
      <c r="AM527" s="184">
        <f t="shared" si="1728"/>
        <v>0</v>
      </c>
      <c r="AN527" s="184">
        <f t="shared" si="1728"/>
        <v>0</v>
      </c>
      <c r="AO527" s="184">
        <f t="shared" si="1728"/>
        <v>0</v>
      </c>
      <c r="AP527" s="184">
        <f t="shared" si="1728"/>
        <v>0</v>
      </c>
      <c r="AQ527" s="184">
        <f t="shared" si="1728"/>
        <v>0</v>
      </c>
      <c r="AR527" s="184">
        <f t="shared" si="1728"/>
        <v>0</v>
      </c>
      <c r="AS527" s="184">
        <f t="shared" si="1728"/>
        <v>0</v>
      </c>
      <c r="AT527" s="184">
        <f t="shared" si="1728"/>
        <v>0</v>
      </c>
      <c r="AU527" s="184">
        <f t="shared" si="1728"/>
        <v>0</v>
      </c>
      <c r="AV527" s="300"/>
    </row>
    <row r="528" spans="1:48" ht="31.2" customHeight="1">
      <c r="A528" s="359"/>
      <c r="B528" s="356"/>
      <c r="C528" s="356"/>
      <c r="D528" s="188" t="s">
        <v>2</v>
      </c>
      <c r="E528" s="186">
        <f t="shared" si="1724"/>
        <v>4583.2980000000007</v>
      </c>
      <c r="F528" s="186">
        <f t="shared" si="1725"/>
        <v>0</v>
      </c>
      <c r="G528" s="186">
        <f t="shared" si="1726"/>
        <v>0</v>
      </c>
      <c r="H528" s="184">
        <f t="shared" ref="H528:AU528" si="1729">H534+H540+H546+H552+H558+H564+H570+H576+H582+H588+H594+H600+H606+H612+H618+H624+H630+H636+H642+H648+H654+H660+H666</f>
        <v>0</v>
      </c>
      <c r="I528" s="184">
        <f t="shared" si="1729"/>
        <v>0</v>
      </c>
      <c r="J528" s="184">
        <f t="shared" si="1729"/>
        <v>0</v>
      </c>
      <c r="K528" s="184">
        <f t="shared" si="1729"/>
        <v>0</v>
      </c>
      <c r="L528" s="184">
        <f t="shared" si="1729"/>
        <v>0</v>
      </c>
      <c r="M528" s="184">
        <f t="shared" si="1729"/>
        <v>0</v>
      </c>
      <c r="N528" s="184">
        <f t="shared" si="1729"/>
        <v>0</v>
      </c>
      <c r="O528" s="184">
        <f t="shared" si="1729"/>
        <v>0</v>
      </c>
      <c r="P528" s="184">
        <f t="shared" si="1729"/>
        <v>0</v>
      </c>
      <c r="Q528" s="184">
        <f t="shared" si="1729"/>
        <v>0</v>
      </c>
      <c r="R528" s="184">
        <f t="shared" si="1729"/>
        <v>0</v>
      </c>
      <c r="S528" s="184">
        <f t="shared" si="1729"/>
        <v>0</v>
      </c>
      <c r="T528" s="184">
        <f t="shared" si="1729"/>
        <v>0</v>
      </c>
      <c r="U528" s="184">
        <f t="shared" si="1729"/>
        <v>0</v>
      </c>
      <c r="V528" s="184">
        <f t="shared" si="1729"/>
        <v>0</v>
      </c>
      <c r="W528" s="184">
        <f t="shared" si="1729"/>
        <v>0</v>
      </c>
      <c r="X528" s="184">
        <f t="shared" si="1729"/>
        <v>0</v>
      </c>
      <c r="Y528" s="184">
        <f t="shared" si="1729"/>
        <v>0</v>
      </c>
      <c r="Z528" s="184">
        <f t="shared" si="1729"/>
        <v>0</v>
      </c>
      <c r="AA528" s="184">
        <f t="shared" si="1729"/>
        <v>0</v>
      </c>
      <c r="AB528" s="184">
        <f t="shared" si="1729"/>
        <v>0</v>
      </c>
      <c r="AC528" s="184">
        <f t="shared" si="1729"/>
        <v>0</v>
      </c>
      <c r="AD528" s="184">
        <f t="shared" si="1729"/>
        <v>0</v>
      </c>
      <c r="AE528" s="184">
        <f t="shared" si="1729"/>
        <v>0</v>
      </c>
      <c r="AF528" s="184">
        <f t="shared" si="1729"/>
        <v>0</v>
      </c>
      <c r="AG528" s="184">
        <f t="shared" si="1729"/>
        <v>0</v>
      </c>
      <c r="AH528" s="184">
        <f t="shared" si="1729"/>
        <v>0</v>
      </c>
      <c r="AI528" s="184">
        <f t="shared" si="1729"/>
        <v>4583.2980000000007</v>
      </c>
      <c r="AJ528" s="184">
        <f t="shared" si="1729"/>
        <v>0</v>
      </c>
      <c r="AK528" s="184">
        <f t="shared" si="1729"/>
        <v>0</v>
      </c>
      <c r="AL528" s="184">
        <f t="shared" si="1729"/>
        <v>0</v>
      </c>
      <c r="AM528" s="184">
        <f t="shared" si="1729"/>
        <v>0</v>
      </c>
      <c r="AN528" s="184">
        <f t="shared" si="1729"/>
        <v>0</v>
      </c>
      <c r="AO528" s="184">
        <f t="shared" si="1729"/>
        <v>0</v>
      </c>
      <c r="AP528" s="184">
        <f t="shared" si="1729"/>
        <v>0</v>
      </c>
      <c r="AQ528" s="184">
        <f t="shared" si="1729"/>
        <v>0</v>
      </c>
      <c r="AR528" s="184">
        <f t="shared" si="1729"/>
        <v>0</v>
      </c>
      <c r="AS528" s="184">
        <f t="shared" si="1729"/>
        <v>0</v>
      </c>
      <c r="AT528" s="184">
        <f t="shared" si="1729"/>
        <v>0</v>
      </c>
      <c r="AU528" s="184">
        <f t="shared" si="1729"/>
        <v>0</v>
      </c>
      <c r="AV528" s="300"/>
    </row>
    <row r="529" spans="1:48" ht="37.5" customHeight="1">
      <c r="A529" s="359"/>
      <c r="B529" s="356"/>
      <c r="C529" s="356"/>
      <c r="D529" s="209" t="s">
        <v>456</v>
      </c>
      <c r="E529" s="186">
        <f t="shared" si="1724"/>
        <v>25367.633000000002</v>
      </c>
      <c r="F529" s="186">
        <f t="shared" si="1725"/>
        <v>13850.28498</v>
      </c>
      <c r="G529" s="186">
        <f t="shared" si="1726"/>
        <v>54.598255107206882</v>
      </c>
      <c r="H529" s="184">
        <f t="shared" ref="H529:AU529" si="1730">H535+H541+H547+H553+H559+H565+H571+H577+H583+H589+H595+H601+H607+H613+H619+H625+H631+H637+H643+H649+H655+H661+H667</f>
        <v>0</v>
      </c>
      <c r="I529" s="184">
        <f t="shared" si="1730"/>
        <v>0</v>
      </c>
      <c r="J529" s="184">
        <f t="shared" si="1730"/>
        <v>0</v>
      </c>
      <c r="K529" s="184">
        <f t="shared" si="1730"/>
        <v>0</v>
      </c>
      <c r="L529" s="184">
        <f t="shared" si="1730"/>
        <v>0</v>
      </c>
      <c r="M529" s="184">
        <f t="shared" si="1730"/>
        <v>0</v>
      </c>
      <c r="N529" s="184">
        <f t="shared" si="1730"/>
        <v>0</v>
      </c>
      <c r="O529" s="184">
        <f t="shared" si="1730"/>
        <v>0</v>
      </c>
      <c r="P529" s="184">
        <f t="shared" si="1730"/>
        <v>0</v>
      </c>
      <c r="Q529" s="184">
        <f t="shared" si="1730"/>
        <v>0</v>
      </c>
      <c r="R529" s="184">
        <f t="shared" si="1730"/>
        <v>0</v>
      </c>
      <c r="S529" s="184">
        <f t="shared" si="1730"/>
        <v>0</v>
      </c>
      <c r="T529" s="184">
        <f t="shared" si="1730"/>
        <v>0</v>
      </c>
      <c r="U529" s="184">
        <f t="shared" si="1730"/>
        <v>0</v>
      </c>
      <c r="V529" s="184">
        <f t="shared" si="1730"/>
        <v>0</v>
      </c>
      <c r="W529" s="184">
        <f t="shared" si="1730"/>
        <v>0</v>
      </c>
      <c r="X529" s="184">
        <f t="shared" si="1730"/>
        <v>0</v>
      </c>
      <c r="Y529" s="184">
        <f t="shared" si="1730"/>
        <v>0</v>
      </c>
      <c r="Z529" s="184">
        <f t="shared" si="1730"/>
        <v>0</v>
      </c>
      <c r="AA529" s="184">
        <f t="shared" si="1730"/>
        <v>0</v>
      </c>
      <c r="AB529" s="184">
        <f t="shared" si="1730"/>
        <v>0</v>
      </c>
      <c r="AC529" s="184">
        <f t="shared" si="1730"/>
        <v>6169.0022499999995</v>
      </c>
      <c r="AD529" s="184">
        <f t="shared" si="1730"/>
        <v>6169.0022499999995</v>
      </c>
      <c r="AE529" s="184">
        <f t="shared" si="1730"/>
        <v>0</v>
      </c>
      <c r="AF529" s="184">
        <f t="shared" si="1730"/>
        <v>7681.2827300000008</v>
      </c>
      <c r="AG529" s="184">
        <f t="shared" si="1730"/>
        <v>7681.2827300000008</v>
      </c>
      <c r="AH529" s="184">
        <f t="shared" si="1730"/>
        <v>0</v>
      </c>
      <c r="AI529" s="184">
        <f t="shared" si="1730"/>
        <v>11517.348019999999</v>
      </c>
      <c r="AJ529" s="184">
        <f t="shared" si="1730"/>
        <v>0</v>
      </c>
      <c r="AK529" s="184">
        <f t="shared" si="1730"/>
        <v>0</v>
      </c>
      <c r="AL529" s="184">
        <f t="shared" si="1730"/>
        <v>0</v>
      </c>
      <c r="AM529" s="184">
        <f t="shared" si="1730"/>
        <v>0</v>
      </c>
      <c r="AN529" s="184">
        <f t="shared" si="1730"/>
        <v>0</v>
      </c>
      <c r="AO529" s="184">
        <f t="shared" si="1730"/>
        <v>0</v>
      </c>
      <c r="AP529" s="184">
        <f t="shared" si="1730"/>
        <v>0</v>
      </c>
      <c r="AQ529" s="184">
        <f t="shared" si="1730"/>
        <v>0</v>
      </c>
      <c r="AR529" s="184">
        <f t="shared" si="1730"/>
        <v>0</v>
      </c>
      <c r="AS529" s="184">
        <f t="shared" si="1730"/>
        <v>0</v>
      </c>
      <c r="AT529" s="184">
        <f t="shared" si="1730"/>
        <v>0</v>
      </c>
      <c r="AU529" s="184">
        <f t="shared" si="1730"/>
        <v>0</v>
      </c>
      <c r="AV529" s="300"/>
    </row>
    <row r="530" spans="1:48" ht="30" customHeight="1">
      <c r="A530" s="359"/>
      <c r="B530" s="356"/>
      <c r="C530" s="356"/>
      <c r="D530" s="189" t="s">
        <v>273</v>
      </c>
      <c r="E530" s="186">
        <f t="shared" si="1724"/>
        <v>0</v>
      </c>
      <c r="F530" s="186">
        <f t="shared" si="1725"/>
        <v>0</v>
      </c>
      <c r="G530" s="186" t="e">
        <f t="shared" si="1726"/>
        <v>#DIV/0!</v>
      </c>
      <c r="H530" s="184">
        <f t="shared" ref="H530:AU530" si="1731">H536+H542+H548+H554+H560+H566+H572+H578+H584+H590+H596+H602+H608+H614+H620+H626+H632+H638+H644+H650+H656+H662+H668</f>
        <v>0</v>
      </c>
      <c r="I530" s="184">
        <f t="shared" si="1731"/>
        <v>0</v>
      </c>
      <c r="J530" s="184">
        <f t="shared" si="1731"/>
        <v>0</v>
      </c>
      <c r="K530" s="184">
        <f t="shared" si="1731"/>
        <v>0</v>
      </c>
      <c r="L530" s="184">
        <f t="shared" si="1731"/>
        <v>0</v>
      </c>
      <c r="M530" s="184">
        <f t="shared" si="1731"/>
        <v>0</v>
      </c>
      <c r="N530" s="184">
        <f t="shared" si="1731"/>
        <v>0</v>
      </c>
      <c r="O530" s="184">
        <f t="shared" si="1731"/>
        <v>0</v>
      </c>
      <c r="P530" s="184">
        <f t="shared" si="1731"/>
        <v>0</v>
      </c>
      <c r="Q530" s="184">
        <f t="shared" si="1731"/>
        <v>0</v>
      </c>
      <c r="R530" s="184">
        <f t="shared" si="1731"/>
        <v>0</v>
      </c>
      <c r="S530" s="184">
        <f t="shared" si="1731"/>
        <v>0</v>
      </c>
      <c r="T530" s="184">
        <f t="shared" si="1731"/>
        <v>0</v>
      </c>
      <c r="U530" s="184">
        <f t="shared" si="1731"/>
        <v>0</v>
      </c>
      <c r="V530" s="184">
        <f t="shared" si="1731"/>
        <v>0</v>
      </c>
      <c r="W530" s="184">
        <f t="shared" si="1731"/>
        <v>0</v>
      </c>
      <c r="X530" s="184">
        <f t="shared" si="1731"/>
        <v>0</v>
      </c>
      <c r="Y530" s="184">
        <f t="shared" si="1731"/>
        <v>0</v>
      </c>
      <c r="Z530" s="184">
        <f t="shared" si="1731"/>
        <v>0</v>
      </c>
      <c r="AA530" s="184">
        <f t="shared" si="1731"/>
        <v>0</v>
      </c>
      <c r="AB530" s="184">
        <f t="shared" si="1731"/>
        <v>0</v>
      </c>
      <c r="AC530" s="184">
        <f t="shared" si="1731"/>
        <v>0</v>
      </c>
      <c r="AD530" s="184">
        <f t="shared" si="1731"/>
        <v>0</v>
      </c>
      <c r="AE530" s="184">
        <f t="shared" si="1731"/>
        <v>0</v>
      </c>
      <c r="AF530" s="184">
        <f t="shared" si="1731"/>
        <v>0</v>
      </c>
      <c r="AG530" s="184">
        <f t="shared" si="1731"/>
        <v>0</v>
      </c>
      <c r="AH530" s="184">
        <f t="shared" si="1731"/>
        <v>0</v>
      </c>
      <c r="AI530" s="184">
        <f t="shared" si="1731"/>
        <v>0</v>
      </c>
      <c r="AJ530" s="184">
        <f t="shared" si="1731"/>
        <v>0</v>
      </c>
      <c r="AK530" s="184">
        <f t="shared" si="1731"/>
        <v>0</v>
      </c>
      <c r="AL530" s="184">
        <f t="shared" si="1731"/>
        <v>0</v>
      </c>
      <c r="AM530" s="184">
        <f t="shared" si="1731"/>
        <v>0</v>
      </c>
      <c r="AN530" s="184">
        <f t="shared" si="1731"/>
        <v>0</v>
      </c>
      <c r="AO530" s="184">
        <f t="shared" si="1731"/>
        <v>0</v>
      </c>
      <c r="AP530" s="184">
        <f t="shared" si="1731"/>
        <v>0</v>
      </c>
      <c r="AQ530" s="184">
        <f t="shared" si="1731"/>
        <v>0</v>
      </c>
      <c r="AR530" s="184">
        <f t="shared" si="1731"/>
        <v>0</v>
      </c>
      <c r="AS530" s="184">
        <f t="shared" si="1731"/>
        <v>0</v>
      </c>
      <c r="AT530" s="184">
        <f t="shared" si="1731"/>
        <v>0</v>
      </c>
      <c r="AU530" s="184">
        <f t="shared" si="1731"/>
        <v>0</v>
      </c>
      <c r="AV530" s="300"/>
    </row>
    <row r="531" spans="1:48" ht="30" customHeight="1">
      <c r="A531" s="360"/>
      <c r="B531" s="357"/>
      <c r="C531" s="357"/>
      <c r="D531" s="209" t="s">
        <v>441</v>
      </c>
      <c r="E531" s="186">
        <f t="shared" si="1724"/>
        <v>6500</v>
      </c>
      <c r="F531" s="186">
        <f t="shared" si="1725"/>
        <v>3129.5385100000003</v>
      </c>
      <c r="G531" s="186">
        <f t="shared" si="1726"/>
        <v>48.146746307692311</v>
      </c>
      <c r="H531" s="184">
        <f t="shared" ref="H531:AU531" si="1732">H537+H543+H549+H555+H561+H567+H573+H579+H585+H591+H597+H603+H609+H615+H621+H627+H633+H639+H645+H651+H657+H663+H669</f>
        <v>0</v>
      </c>
      <c r="I531" s="184">
        <f t="shared" si="1732"/>
        <v>0</v>
      </c>
      <c r="J531" s="184">
        <f t="shared" si="1732"/>
        <v>0</v>
      </c>
      <c r="K531" s="184">
        <f t="shared" si="1732"/>
        <v>0</v>
      </c>
      <c r="L531" s="184">
        <f t="shared" si="1732"/>
        <v>0</v>
      </c>
      <c r="M531" s="184">
        <f t="shared" si="1732"/>
        <v>0</v>
      </c>
      <c r="N531" s="184">
        <f t="shared" si="1732"/>
        <v>0</v>
      </c>
      <c r="O531" s="184">
        <f t="shared" si="1732"/>
        <v>0</v>
      </c>
      <c r="P531" s="184">
        <f t="shared" si="1732"/>
        <v>0</v>
      </c>
      <c r="Q531" s="184">
        <f t="shared" si="1732"/>
        <v>0</v>
      </c>
      <c r="R531" s="184">
        <f t="shared" si="1732"/>
        <v>0</v>
      </c>
      <c r="S531" s="184">
        <f t="shared" si="1732"/>
        <v>0</v>
      </c>
      <c r="T531" s="184">
        <f t="shared" si="1732"/>
        <v>0</v>
      </c>
      <c r="U531" s="184">
        <f t="shared" si="1732"/>
        <v>0</v>
      </c>
      <c r="V531" s="184">
        <f t="shared" si="1732"/>
        <v>0</v>
      </c>
      <c r="W531" s="184">
        <f t="shared" si="1732"/>
        <v>0</v>
      </c>
      <c r="X531" s="184">
        <f t="shared" si="1732"/>
        <v>0</v>
      </c>
      <c r="Y531" s="184">
        <f t="shared" si="1732"/>
        <v>0</v>
      </c>
      <c r="Z531" s="184">
        <f t="shared" si="1732"/>
        <v>0</v>
      </c>
      <c r="AA531" s="184">
        <f t="shared" si="1732"/>
        <v>0</v>
      </c>
      <c r="AB531" s="184">
        <f t="shared" si="1732"/>
        <v>0</v>
      </c>
      <c r="AC531" s="184">
        <f t="shared" si="1732"/>
        <v>1363.26331</v>
      </c>
      <c r="AD531" s="184">
        <f t="shared" si="1732"/>
        <v>1363.26331</v>
      </c>
      <c r="AE531" s="184">
        <f t="shared" si="1732"/>
        <v>0</v>
      </c>
      <c r="AF531" s="184">
        <f t="shared" si="1732"/>
        <v>1766.2752</v>
      </c>
      <c r="AG531" s="184">
        <f t="shared" si="1732"/>
        <v>1766.2752</v>
      </c>
      <c r="AH531" s="184">
        <f t="shared" si="1732"/>
        <v>0</v>
      </c>
      <c r="AI531" s="184">
        <f t="shared" si="1732"/>
        <v>3370.4614899999997</v>
      </c>
      <c r="AJ531" s="184">
        <f t="shared" si="1732"/>
        <v>0</v>
      </c>
      <c r="AK531" s="184">
        <f t="shared" si="1732"/>
        <v>0</v>
      </c>
      <c r="AL531" s="184">
        <f t="shared" si="1732"/>
        <v>0</v>
      </c>
      <c r="AM531" s="184">
        <f t="shared" si="1732"/>
        <v>0</v>
      </c>
      <c r="AN531" s="184">
        <f t="shared" si="1732"/>
        <v>0</v>
      </c>
      <c r="AO531" s="184">
        <f t="shared" si="1732"/>
        <v>0</v>
      </c>
      <c r="AP531" s="184">
        <f t="shared" si="1732"/>
        <v>0</v>
      </c>
      <c r="AQ531" s="184">
        <f t="shared" si="1732"/>
        <v>0</v>
      </c>
      <c r="AR531" s="184">
        <f t="shared" si="1732"/>
        <v>0</v>
      </c>
      <c r="AS531" s="184">
        <f t="shared" si="1732"/>
        <v>0</v>
      </c>
      <c r="AT531" s="184">
        <f t="shared" si="1732"/>
        <v>0</v>
      </c>
      <c r="AU531" s="184">
        <f t="shared" si="1732"/>
        <v>0</v>
      </c>
      <c r="AV531" s="231"/>
    </row>
    <row r="532" spans="1:48" s="116" customFormat="1" ht="22.2" customHeight="1">
      <c r="A532" s="358" t="s">
        <v>385</v>
      </c>
      <c r="B532" s="355" t="s">
        <v>384</v>
      </c>
      <c r="C532" s="355" t="s">
        <v>440</v>
      </c>
      <c r="D532" s="192" t="s">
        <v>41</v>
      </c>
      <c r="E532" s="186">
        <f t="shared" si="1724"/>
        <v>0</v>
      </c>
      <c r="F532" s="186">
        <f t="shared" si="1725"/>
        <v>0</v>
      </c>
      <c r="G532" s="186" t="e">
        <f t="shared" si="1726"/>
        <v>#DIV/0!</v>
      </c>
      <c r="H532" s="186">
        <f>H533+H534+H535+H537</f>
        <v>0</v>
      </c>
      <c r="I532" s="186">
        <f t="shared" ref="I532:AU532" si="1733">I533+I534+I535+I537</f>
        <v>0</v>
      </c>
      <c r="J532" s="186">
        <f t="shared" si="1733"/>
        <v>0</v>
      </c>
      <c r="K532" s="186">
        <f t="shared" si="1733"/>
        <v>0</v>
      </c>
      <c r="L532" s="186">
        <f t="shared" si="1733"/>
        <v>0</v>
      </c>
      <c r="M532" s="186">
        <f t="shared" si="1733"/>
        <v>0</v>
      </c>
      <c r="N532" s="186">
        <f t="shared" si="1733"/>
        <v>0</v>
      </c>
      <c r="O532" s="186">
        <f t="shared" si="1733"/>
        <v>0</v>
      </c>
      <c r="P532" s="186">
        <f t="shared" si="1733"/>
        <v>0</v>
      </c>
      <c r="Q532" s="186">
        <f t="shared" si="1733"/>
        <v>0</v>
      </c>
      <c r="R532" s="186">
        <f t="shared" si="1733"/>
        <v>0</v>
      </c>
      <c r="S532" s="186">
        <f t="shared" si="1733"/>
        <v>0</v>
      </c>
      <c r="T532" s="186">
        <f t="shared" si="1733"/>
        <v>0</v>
      </c>
      <c r="U532" s="186">
        <f t="shared" si="1733"/>
        <v>0</v>
      </c>
      <c r="V532" s="186">
        <f t="shared" si="1733"/>
        <v>0</v>
      </c>
      <c r="W532" s="186">
        <f t="shared" si="1733"/>
        <v>0</v>
      </c>
      <c r="X532" s="186">
        <f t="shared" si="1733"/>
        <v>0</v>
      </c>
      <c r="Y532" s="186">
        <f t="shared" si="1733"/>
        <v>0</v>
      </c>
      <c r="Z532" s="186">
        <f t="shared" si="1733"/>
        <v>0</v>
      </c>
      <c r="AA532" s="186">
        <f t="shared" si="1733"/>
        <v>0</v>
      </c>
      <c r="AB532" s="186">
        <f t="shared" si="1733"/>
        <v>0</v>
      </c>
      <c r="AC532" s="186">
        <f t="shared" si="1733"/>
        <v>0</v>
      </c>
      <c r="AD532" s="186">
        <f t="shared" si="1733"/>
        <v>0</v>
      </c>
      <c r="AE532" s="186">
        <f t="shared" si="1733"/>
        <v>0</v>
      </c>
      <c r="AF532" s="186">
        <f t="shared" si="1733"/>
        <v>0</v>
      </c>
      <c r="AG532" s="186">
        <f t="shared" si="1733"/>
        <v>0</v>
      </c>
      <c r="AH532" s="186">
        <f t="shared" si="1733"/>
        <v>0</v>
      </c>
      <c r="AI532" s="186">
        <f t="shared" si="1733"/>
        <v>0</v>
      </c>
      <c r="AJ532" s="186">
        <f t="shared" si="1733"/>
        <v>0</v>
      </c>
      <c r="AK532" s="186">
        <f t="shared" si="1733"/>
        <v>0</v>
      </c>
      <c r="AL532" s="186">
        <f t="shared" si="1733"/>
        <v>0</v>
      </c>
      <c r="AM532" s="186">
        <f t="shared" si="1733"/>
        <v>0</v>
      </c>
      <c r="AN532" s="186">
        <f t="shared" si="1733"/>
        <v>0</v>
      </c>
      <c r="AO532" s="186">
        <f t="shared" si="1733"/>
        <v>0</v>
      </c>
      <c r="AP532" s="186">
        <f t="shared" si="1733"/>
        <v>0</v>
      </c>
      <c r="AQ532" s="186">
        <f t="shared" si="1733"/>
        <v>0</v>
      </c>
      <c r="AR532" s="186">
        <f t="shared" si="1733"/>
        <v>0</v>
      </c>
      <c r="AS532" s="186">
        <f t="shared" si="1733"/>
        <v>0</v>
      </c>
      <c r="AT532" s="186">
        <f t="shared" si="1733"/>
        <v>0</v>
      </c>
      <c r="AU532" s="186">
        <f t="shared" si="1733"/>
        <v>0</v>
      </c>
      <c r="AV532" s="300"/>
    </row>
    <row r="533" spans="1:48">
      <c r="A533" s="359"/>
      <c r="B533" s="356"/>
      <c r="C533" s="356"/>
      <c r="D533" s="188" t="s">
        <v>37</v>
      </c>
      <c r="E533" s="186">
        <f t="shared" si="1724"/>
        <v>0</v>
      </c>
      <c r="F533" s="186">
        <f t="shared" si="1725"/>
        <v>0</v>
      </c>
      <c r="G533" s="186" t="e">
        <f t="shared" si="1726"/>
        <v>#DIV/0!</v>
      </c>
      <c r="H533" s="184"/>
      <c r="I533" s="184"/>
      <c r="J533" s="190"/>
      <c r="K533" s="184"/>
      <c r="L533" s="184"/>
      <c r="M533" s="190"/>
      <c r="N533" s="184"/>
      <c r="O533" s="184"/>
      <c r="P533" s="190"/>
      <c r="Q533" s="184"/>
      <c r="R533" s="184"/>
      <c r="S533" s="190"/>
      <c r="T533" s="184"/>
      <c r="U533" s="184"/>
      <c r="V533" s="190"/>
      <c r="W533" s="184"/>
      <c r="X533" s="184"/>
      <c r="Y533" s="190"/>
      <c r="Z533" s="184"/>
      <c r="AA533" s="184"/>
      <c r="AB533" s="190"/>
      <c r="AC533" s="184">
        <f>1916-1916</f>
        <v>0</v>
      </c>
      <c r="AD533" s="184"/>
      <c r="AE533" s="190"/>
      <c r="AF533" s="184"/>
      <c r="AG533" s="184"/>
      <c r="AH533" s="190"/>
      <c r="AI533" s="184"/>
      <c r="AJ533" s="184"/>
      <c r="AK533" s="190"/>
      <c r="AL533" s="184"/>
      <c r="AM533" s="184"/>
      <c r="AN533" s="184"/>
      <c r="AO533" s="184"/>
      <c r="AP533" s="190"/>
      <c r="AQ533" s="190"/>
      <c r="AR533" s="190"/>
      <c r="AS533" s="184"/>
      <c r="AT533" s="184"/>
      <c r="AU533" s="190"/>
      <c r="AV533" s="300"/>
    </row>
    <row r="534" spans="1:48" ht="31.2" customHeight="1">
      <c r="A534" s="359"/>
      <c r="B534" s="356"/>
      <c r="C534" s="356"/>
      <c r="D534" s="188" t="s">
        <v>2</v>
      </c>
      <c r="E534" s="186">
        <f t="shared" si="1724"/>
        <v>0</v>
      </c>
      <c r="F534" s="186">
        <f t="shared" si="1725"/>
        <v>0</v>
      </c>
      <c r="G534" s="186" t="e">
        <f t="shared" si="1726"/>
        <v>#DIV/0!</v>
      </c>
      <c r="H534" s="184"/>
      <c r="I534" s="184"/>
      <c r="J534" s="190"/>
      <c r="K534" s="184"/>
      <c r="L534" s="184"/>
      <c r="M534" s="190"/>
      <c r="N534" s="184"/>
      <c r="O534" s="184"/>
      <c r="P534" s="190"/>
      <c r="Q534" s="184"/>
      <c r="R534" s="184"/>
      <c r="S534" s="190"/>
      <c r="T534" s="184"/>
      <c r="U534" s="184"/>
      <c r="V534" s="190"/>
      <c r="W534" s="184"/>
      <c r="X534" s="184"/>
      <c r="Y534" s="190"/>
      <c r="Z534" s="184"/>
      <c r="AA534" s="184"/>
      <c r="AB534" s="190"/>
      <c r="AC534" s="204">
        <f>3624.1-627.2-2996.9</f>
        <v>0</v>
      </c>
      <c r="AD534" s="184"/>
      <c r="AE534" s="190"/>
      <c r="AF534" s="184"/>
      <c r="AG534" s="184"/>
      <c r="AH534" s="190"/>
      <c r="AI534" s="184"/>
      <c r="AJ534" s="184"/>
      <c r="AK534" s="190"/>
      <c r="AL534" s="190"/>
      <c r="AM534" s="190"/>
      <c r="AN534" s="184"/>
      <c r="AO534" s="184"/>
      <c r="AP534" s="190"/>
      <c r="AQ534" s="190"/>
      <c r="AR534" s="190"/>
      <c r="AS534" s="184"/>
      <c r="AT534" s="184"/>
      <c r="AU534" s="190"/>
      <c r="AV534" s="300"/>
    </row>
    <row r="535" spans="1:48" ht="43.5" customHeight="1">
      <c r="A535" s="359"/>
      <c r="B535" s="356"/>
      <c r="C535" s="356"/>
      <c r="D535" s="209" t="s">
        <v>456</v>
      </c>
      <c r="E535" s="186">
        <f t="shared" si="1724"/>
        <v>0</v>
      </c>
      <c r="F535" s="186">
        <f t="shared" si="1725"/>
        <v>0</v>
      </c>
      <c r="G535" s="186" t="e">
        <f t="shared" si="1726"/>
        <v>#DIV/0!</v>
      </c>
      <c r="H535" s="184"/>
      <c r="I535" s="184"/>
      <c r="J535" s="190"/>
      <c r="K535" s="184"/>
      <c r="L535" s="184"/>
      <c r="M535" s="190"/>
      <c r="N535" s="184"/>
      <c r="O535" s="184"/>
      <c r="P535" s="190"/>
      <c r="Q535" s="184"/>
      <c r="R535" s="184"/>
      <c r="S535" s="190"/>
      <c r="T535" s="184"/>
      <c r="U535" s="184"/>
      <c r="V535" s="190"/>
      <c r="W535" s="184"/>
      <c r="X535" s="184"/>
      <c r="Y535" s="190"/>
      <c r="Z535" s="184"/>
      <c r="AA535" s="184"/>
      <c r="AB535" s="190"/>
      <c r="AC535" s="204">
        <f>906.025-906.025</f>
        <v>0</v>
      </c>
      <c r="AD535" s="184"/>
      <c r="AE535" s="190"/>
      <c r="AF535" s="184"/>
      <c r="AG535" s="184"/>
      <c r="AH535" s="190"/>
      <c r="AI535" s="184"/>
      <c r="AJ535" s="184"/>
      <c r="AK535" s="190"/>
      <c r="AL535" s="190"/>
      <c r="AM535" s="190"/>
      <c r="AN535" s="184"/>
      <c r="AO535" s="184"/>
      <c r="AP535" s="190"/>
      <c r="AQ535" s="190"/>
      <c r="AR535" s="190"/>
      <c r="AS535" s="184"/>
      <c r="AT535" s="184"/>
      <c r="AU535" s="190"/>
      <c r="AV535" s="300"/>
    </row>
    <row r="536" spans="1:48" ht="30" customHeight="1">
      <c r="A536" s="359"/>
      <c r="B536" s="356"/>
      <c r="C536" s="356"/>
      <c r="D536" s="189" t="s">
        <v>273</v>
      </c>
      <c r="E536" s="186">
        <f t="shared" si="1724"/>
        <v>0</v>
      </c>
      <c r="F536" s="186">
        <f t="shared" si="1725"/>
        <v>0</v>
      </c>
      <c r="G536" s="186" t="e">
        <f t="shared" si="1726"/>
        <v>#DIV/0!</v>
      </c>
      <c r="H536" s="184"/>
      <c r="I536" s="184"/>
      <c r="J536" s="190"/>
      <c r="K536" s="184"/>
      <c r="L536" s="184"/>
      <c r="M536" s="190"/>
      <c r="N536" s="184"/>
      <c r="O536" s="184"/>
      <c r="P536" s="190"/>
      <c r="Q536" s="184"/>
      <c r="R536" s="184"/>
      <c r="S536" s="190"/>
      <c r="T536" s="184"/>
      <c r="U536" s="184"/>
      <c r="V536" s="190"/>
      <c r="W536" s="184"/>
      <c r="X536" s="184"/>
      <c r="Y536" s="190"/>
      <c r="Z536" s="184"/>
      <c r="AA536" s="184"/>
      <c r="AB536" s="190"/>
      <c r="AC536" s="184"/>
      <c r="AD536" s="184"/>
      <c r="AE536" s="190"/>
      <c r="AF536" s="184"/>
      <c r="AG536" s="184"/>
      <c r="AH536" s="190"/>
      <c r="AI536" s="184"/>
      <c r="AJ536" s="184"/>
      <c r="AK536" s="190"/>
      <c r="AL536" s="190"/>
      <c r="AM536" s="190"/>
      <c r="AN536" s="184"/>
      <c r="AO536" s="184"/>
      <c r="AP536" s="190"/>
      <c r="AQ536" s="190"/>
      <c r="AR536" s="190"/>
      <c r="AS536" s="184"/>
      <c r="AT536" s="184"/>
      <c r="AU536" s="190"/>
      <c r="AV536" s="300"/>
    </row>
    <row r="537" spans="1:48" ht="30" customHeight="1">
      <c r="A537" s="360"/>
      <c r="B537" s="357"/>
      <c r="C537" s="357"/>
      <c r="D537" s="209" t="s">
        <v>441</v>
      </c>
      <c r="E537" s="186"/>
      <c r="F537" s="186"/>
      <c r="G537" s="186" t="e">
        <f t="shared" si="1726"/>
        <v>#DIV/0!</v>
      </c>
      <c r="H537" s="184"/>
      <c r="I537" s="184"/>
      <c r="J537" s="190"/>
      <c r="K537" s="184"/>
      <c r="L537" s="184"/>
      <c r="M537" s="190"/>
      <c r="N537" s="184"/>
      <c r="O537" s="184"/>
      <c r="P537" s="190"/>
      <c r="Q537" s="184"/>
      <c r="R537" s="184"/>
      <c r="S537" s="190"/>
      <c r="T537" s="184"/>
      <c r="U537" s="184"/>
      <c r="V537" s="190"/>
      <c r="W537" s="184"/>
      <c r="X537" s="184"/>
      <c r="Y537" s="190"/>
      <c r="Z537" s="184"/>
      <c r="AA537" s="184"/>
      <c r="AB537" s="190"/>
      <c r="AC537" s="184"/>
      <c r="AD537" s="184"/>
      <c r="AE537" s="190"/>
      <c r="AF537" s="184"/>
      <c r="AG537" s="184"/>
      <c r="AH537" s="190"/>
      <c r="AI537" s="184"/>
      <c r="AJ537" s="184"/>
      <c r="AK537" s="190"/>
      <c r="AL537" s="190"/>
      <c r="AM537" s="190"/>
      <c r="AN537" s="184"/>
      <c r="AO537" s="184"/>
      <c r="AP537" s="190"/>
      <c r="AQ537" s="190"/>
      <c r="AR537" s="190"/>
      <c r="AS537" s="184"/>
      <c r="AT537" s="184"/>
      <c r="AU537" s="190"/>
      <c r="AV537" s="231"/>
    </row>
    <row r="538" spans="1:48" s="116" customFormat="1" ht="39.75" customHeight="1">
      <c r="A538" s="358" t="s">
        <v>386</v>
      </c>
      <c r="B538" s="355" t="s">
        <v>395</v>
      </c>
      <c r="C538" s="355" t="s">
        <v>440</v>
      </c>
      <c r="D538" s="192" t="s">
        <v>41</v>
      </c>
      <c r="E538" s="186">
        <f t="shared" ref="E538:F542" si="1734">H538+K538+N538+Q538+T538+W538+Z538+AC538+AF538+AI538+AN538+AS538</f>
        <v>492</v>
      </c>
      <c r="F538" s="186">
        <f t="shared" si="1734"/>
        <v>440.34</v>
      </c>
      <c r="G538" s="186">
        <f t="shared" si="1726"/>
        <v>89.499999999999986</v>
      </c>
      <c r="H538" s="186">
        <f>H539+H540+H541+H543</f>
        <v>0</v>
      </c>
      <c r="I538" s="186">
        <f t="shared" ref="I538:AU538" si="1735">I539+I540+I541+I543</f>
        <v>0</v>
      </c>
      <c r="J538" s="186">
        <f t="shared" si="1735"/>
        <v>0</v>
      </c>
      <c r="K538" s="186">
        <f t="shared" si="1735"/>
        <v>0</v>
      </c>
      <c r="L538" s="186">
        <f t="shared" si="1735"/>
        <v>0</v>
      </c>
      <c r="M538" s="186">
        <f t="shared" si="1735"/>
        <v>0</v>
      </c>
      <c r="N538" s="186">
        <f t="shared" si="1735"/>
        <v>0</v>
      </c>
      <c r="O538" s="186">
        <f t="shared" si="1735"/>
        <v>0</v>
      </c>
      <c r="P538" s="186">
        <f t="shared" si="1735"/>
        <v>0</v>
      </c>
      <c r="Q538" s="186">
        <f t="shared" si="1735"/>
        <v>0</v>
      </c>
      <c r="R538" s="186">
        <f t="shared" si="1735"/>
        <v>0</v>
      </c>
      <c r="S538" s="186">
        <f t="shared" si="1735"/>
        <v>0</v>
      </c>
      <c r="T538" s="186">
        <f t="shared" si="1735"/>
        <v>0</v>
      </c>
      <c r="U538" s="186">
        <f t="shared" si="1735"/>
        <v>0</v>
      </c>
      <c r="V538" s="186">
        <f t="shared" si="1735"/>
        <v>0</v>
      </c>
      <c r="W538" s="186">
        <f t="shared" si="1735"/>
        <v>0</v>
      </c>
      <c r="X538" s="186">
        <f t="shared" si="1735"/>
        <v>0</v>
      </c>
      <c r="Y538" s="186">
        <f t="shared" si="1735"/>
        <v>0</v>
      </c>
      <c r="Z538" s="186">
        <f t="shared" si="1735"/>
        <v>0</v>
      </c>
      <c r="AA538" s="186">
        <f t="shared" si="1735"/>
        <v>0</v>
      </c>
      <c r="AB538" s="186">
        <f t="shared" si="1735"/>
        <v>0</v>
      </c>
      <c r="AC538" s="186">
        <f t="shared" si="1735"/>
        <v>440.34</v>
      </c>
      <c r="AD538" s="186">
        <f t="shared" si="1735"/>
        <v>440.34</v>
      </c>
      <c r="AE538" s="186">
        <f t="shared" si="1735"/>
        <v>0</v>
      </c>
      <c r="AF538" s="186">
        <f t="shared" si="1735"/>
        <v>0</v>
      </c>
      <c r="AG538" s="186">
        <f t="shared" si="1735"/>
        <v>0</v>
      </c>
      <c r="AH538" s="186">
        <f t="shared" si="1735"/>
        <v>0</v>
      </c>
      <c r="AI538" s="186">
        <f t="shared" si="1735"/>
        <v>51.660000000000025</v>
      </c>
      <c r="AJ538" s="186">
        <f t="shared" si="1735"/>
        <v>0</v>
      </c>
      <c r="AK538" s="186">
        <f t="shared" si="1735"/>
        <v>0</v>
      </c>
      <c r="AL538" s="186">
        <f t="shared" si="1735"/>
        <v>0</v>
      </c>
      <c r="AM538" s="186">
        <f t="shared" si="1735"/>
        <v>0</v>
      </c>
      <c r="AN538" s="186">
        <f t="shared" si="1735"/>
        <v>0</v>
      </c>
      <c r="AO538" s="186">
        <f t="shared" si="1735"/>
        <v>0</v>
      </c>
      <c r="AP538" s="186">
        <f t="shared" si="1735"/>
        <v>0</v>
      </c>
      <c r="AQ538" s="186">
        <f t="shared" si="1735"/>
        <v>0</v>
      </c>
      <c r="AR538" s="186">
        <f t="shared" si="1735"/>
        <v>0</v>
      </c>
      <c r="AS538" s="186">
        <f t="shared" si="1735"/>
        <v>0</v>
      </c>
      <c r="AT538" s="186">
        <f t="shared" si="1735"/>
        <v>0</v>
      </c>
      <c r="AU538" s="186">
        <f t="shared" si="1735"/>
        <v>0</v>
      </c>
      <c r="AV538" s="300"/>
    </row>
    <row r="539" spans="1:48" ht="39.75" customHeight="1">
      <c r="A539" s="359"/>
      <c r="B539" s="356"/>
      <c r="C539" s="356"/>
      <c r="D539" s="188" t="s">
        <v>37</v>
      </c>
      <c r="E539" s="186">
        <f t="shared" si="1734"/>
        <v>0</v>
      </c>
      <c r="F539" s="186">
        <f t="shared" si="1734"/>
        <v>0</v>
      </c>
      <c r="G539" s="186" t="e">
        <f t="shared" si="1726"/>
        <v>#DIV/0!</v>
      </c>
      <c r="H539" s="184"/>
      <c r="I539" s="184"/>
      <c r="J539" s="190"/>
      <c r="K539" s="184"/>
      <c r="L539" s="184"/>
      <c r="M539" s="190"/>
      <c r="N539" s="184"/>
      <c r="O539" s="184"/>
      <c r="P539" s="190"/>
      <c r="Q539" s="184"/>
      <c r="R539" s="184"/>
      <c r="S539" s="190"/>
      <c r="T539" s="184"/>
      <c r="U539" s="184"/>
      <c r="V539" s="190"/>
      <c r="W539" s="184"/>
      <c r="X539" s="184"/>
      <c r="Y539" s="190"/>
      <c r="Z539" s="184"/>
      <c r="AA539" s="184"/>
      <c r="AB539" s="190"/>
      <c r="AC539" s="184"/>
      <c r="AD539" s="184"/>
      <c r="AE539" s="190"/>
      <c r="AF539" s="184"/>
      <c r="AG539" s="184"/>
      <c r="AH539" s="190"/>
      <c r="AI539" s="184"/>
      <c r="AJ539" s="184"/>
      <c r="AK539" s="190"/>
      <c r="AL539" s="184"/>
      <c r="AM539" s="184"/>
      <c r="AN539" s="184"/>
      <c r="AO539" s="184"/>
      <c r="AP539" s="190"/>
      <c r="AQ539" s="190"/>
      <c r="AR539" s="190"/>
      <c r="AS539" s="184"/>
      <c r="AT539" s="184"/>
      <c r="AU539" s="190"/>
      <c r="AV539" s="300"/>
    </row>
    <row r="540" spans="1:48" ht="39.75" customHeight="1">
      <c r="A540" s="359"/>
      <c r="B540" s="356"/>
      <c r="C540" s="356"/>
      <c r="D540" s="188" t="s">
        <v>2</v>
      </c>
      <c r="E540" s="186">
        <f t="shared" si="1734"/>
        <v>0</v>
      </c>
      <c r="F540" s="186">
        <f t="shared" si="1734"/>
        <v>0</v>
      </c>
      <c r="G540" s="186" t="e">
        <f t="shared" si="1726"/>
        <v>#DIV/0!</v>
      </c>
      <c r="H540" s="184"/>
      <c r="I540" s="184"/>
      <c r="J540" s="190"/>
      <c r="K540" s="184"/>
      <c r="L540" s="184"/>
      <c r="M540" s="190"/>
      <c r="N540" s="184"/>
      <c r="O540" s="184"/>
      <c r="P540" s="190"/>
      <c r="Q540" s="184"/>
      <c r="R540" s="184"/>
      <c r="S540" s="190"/>
      <c r="T540" s="184"/>
      <c r="U540" s="184"/>
      <c r="V540" s="190"/>
      <c r="W540" s="184"/>
      <c r="X540" s="184"/>
      <c r="Y540" s="190"/>
      <c r="Z540" s="184"/>
      <c r="AA540" s="184"/>
      <c r="AB540" s="190"/>
      <c r="AC540" s="204"/>
      <c r="AD540" s="184"/>
      <c r="AE540" s="190"/>
      <c r="AF540" s="184"/>
      <c r="AG540" s="184"/>
      <c r="AH540" s="190"/>
      <c r="AI540" s="184"/>
      <c r="AJ540" s="184"/>
      <c r="AK540" s="190"/>
      <c r="AL540" s="190"/>
      <c r="AM540" s="190"/>
      <c r="AN540" s="184"/>
      <c r="AO540" s="184"/>
      <c r="AP540" s="190"/>
      <c r="AQ540" s="190"/>
      <c r="AR540" s="190"/>
      <c r="AS540" s="184"/>
      <c r="AT540" s="184"/>
      <c r="AU540" s="190"/>
      <c r="AV540" s="300"/>
    </row>
    <row r="541" spans="1:48" ht="39.75" customHeight="1">
      <c r="A541" s="359"/>
      <c r="B541" s="356"/>
      <c r="C541" s="356"/>
      <c r="D541" s="209" t="s">
        <v>456</v>
      </c>
      <c r="E541" s="186">
        <f t="shared" si="1734"/>
        <v>492</v>
      </c>
      <c r="F541" s="186">
        <f t="shared" si="1734"/>
        <v>440.34</v>
      </c>
      <c r="G541" s="186">
        <f t="shared" si="1726"/>
        <v>89.499999999999986</v>
      </c>
      <c r="H541" s="184"/>
      <c r="I541" s="184"/>
      <c r="J541" s="190"/>
      <c r="K541" s="184"/>
      <c r="L541" s="184"/>
      <c r="M541" s="190"/>
      <c r="N541" s="184"/>
      <c r="O541" s="184"/>
      <c r="P541" s="190"/>
      <c r="Q541" s="184"/>
      <c r="R541" s="184"/>
      <c r="S541" s="190"/>
      <c r="T541" s="184"/>
      <c r="U541" s="184"/>
      <c r="V541" s="190"/>
      <c r="W541" s="184"/>
      <c r="X541" s="184"/>
      <c r="Y541" s="190"/>
      <c r="Z541" s="184"/>
      <c r="AA541" s="184"/>
      <c r="AB541" s="190"/>
      <c r="AC541" s="204">
        <v>440.34</v>
      </c>
      <c r="AD541" s="204">
        <v>440.34</v>
      </c>
      <c r="AE541" s="190"/>
      <c r="AF541" s="204"/>
      <c r="AG541" s="184"/>
      <c r="AH541" s="190"/>
      <c r="AI541" s="204">
        <f>492-440.34</f>
        <v>51.660000000000025</v>
      </c>
      <c r="AJ541" s="184"/>
      <c r="AK541" s="190"/>
      <c r="AL541" s="190"/>
      <c r="AM541" s="190"/>
      <c r="AN541" s="184"/>
      <c r="AO541" s="184"/>
      <c r="AP541" s="190"/>
      <c r="AQ541" s="190"/>
      <c r="AR541" s="190"/>
      <c r="AS541" s="184"/>
      <c r="AT541" s="184"/>
      <c r="AU541" s="190"/>
      <c r="AV541" s="300"/>
    </row>
    <row r="542" spans="1:48" ht="39.75" customHeight="1">
      <c r="A542" s="359"/>
      <c r="B542" s="356"/>
      <c r="C542" s="356"/>
      <c r="D542" s="189" t="s">
        <v>273</v>
      </c>
      <c r="E542" s="186">
        <f t="shared" si="1734"/>
        <v>0</v>
      </c>
      <c r="F542" s="186">
        <f t="shared" si="1734"/>
        <v>0</v>
      </c>
      <c r="G542" s="186" t="e">
        <f t="shared" si="1726"/>
        <v>#DIV/0!</v>
      </c>
      <c r="H542" s="184"/>
      <c r="I542" s="184"/>
      <c r="J542" s="190"/>
      <c r="K542" s="184"/>
      <c r="L542" s="184"/>
      <c r="M542" s="190"/>
      <c r="N542" s="184"/>
      <c r="O542" s="184"/>
      <c r="P542" s="190"/>
      <c r="Q542" s="184"/>
      <c r="R542" s="184"/>
      <c r="S542" s="190"/>
      <c r="T542" s="184"/>
      <c r="U542" s="184"/>
      <c r="V542" s="190"/>
      <c r="W542" s="184"/>
      <c r="X542" s="184"/>
      <c r="Y542" s="190"/>
      <c r="Z542" s="184"/>
      <c r="AA542" s="184"/>
      <c r="AB542" s="190"/>
      <c r="AC542" s="184"/>
      <c r="AD542" s="184"/>
      <c r="AE542" s="190"/>
      <c r="AF542" s="184"/>
      <c r="AG542" s="184"/>
      <c r="AH542" s="190"/>
      <c r="AI542" s="184"/>
      <c r="AJ542" s="184"/>
      <c r="AK542" s="190"/>
      <c r="AL542" s="190"/>
      <c r="AM542" s="190"/>
      <c r="AN542" s="184"/>
      <c r="AO542" s="184"/>
      <c r="AP542" s="190"/>
      <c r="AQ542" s="190"/>
      <c r="AR542" s="190"/>
      <c r="AS542" s="184"/>
      <c r="AT542" s="184"/>
      <c r="AU542" s="190"/>
      <c r="AV542" s="300"/>
    </row>
    <row r="543" spans="1:48" ht="39.75" customHeight="1">
      <c r="A543" s="360"/>
      <c r="B543" s="357"/>
      <c r="C543" s="357"/>
      <c r="D543" s="209" t="s">
        <v>441</v>
      </c>
      <c r="E543" s="186"/>
      <c r="F543" s="186"/>
      <c r="G543" s="186" t="e">
        <f t="shared" si="1726"/>
        <v>#DIV/0!</v>
      </c>
      <c r="H543" s="184"/>
      <c r="I543" s="184"/>
      <c r="J543" s="190"/>
      <c r="K543" s="184"/>
      <c r="L543" s="184"/>
      <c r="M543" s="190"/>
      <c r="N543" s="184"/>
      <c r="O543" s="184"/>
      <c r="P543" s="190"/>
      <c r="Q543" s="184"/>
      <c r="R543" s="184"/>
      <c r="S543" s="190"/>
      <c r="T543" s="184"/>
      <c r="U543" s="184"/>
      <c r="V543" s="190"/>
      <c r="W543" s="184"/>
      <c r="X543" s="184"/>
      <c r="Y543" s="190"/>
      <c r="Z543" s="184"/>
      <c r="AA543" s="184"/>
      <c r="AB543" s="190"/>
      <c r="AC543" s="184"/>
      <c r="AD543" s="184"/>
      <c r="AE543" s="190"/>
      <c r="AF543" s="184"/>
      <c r="AG543" s="184"/>
      <c r="AH543" s="190"/>
      <c r="AI543" s="184"/>
      <c r="AJ543" s="184"/>
      <c r="AK543" s="190"/>
      <c r="AL543" s="190"/>
      <c r="AM543" s="190"/>
      <c r="AN543" s="184"/>
      <c r="AO543" s="184"/>
      <c r="AP543" s="190"/>
      <c r="AQ543" s="190"/>
      <c r="AR543" s="190"/>
      <c r="AS543" s="184"/>
      <c r="AT543" s="184"/>
      <c r="AU543" s="190"/>
      <c r="AV543" s="231"/>
    </row>
    <row r="544" spans="1:48" s="116" customFormat="1" ht="22.2" customHeight="1">
      <c r="A544" s="358" t="s">
        <v>387</v>
      </c>
      <c r="B544" s="355" t="s">
        <v>396</v>
      </c>
      <c r="C544" s="355" t="s">
        <v>440</v>
      </c>
      <c r="D544" s="192" t="s">
        <v>41</v>
      </c>
      <c r="E544" s="186">
        <f t="shared" ref="E544:E575" si="1736">H544+K544+N544+Q544+T544+W544+Z544+AC544+AF544+AI544+AN544+AS544</f>
        <v>3000</v>
      </c>
      <c r="F544" s="186">
        <f t="shared" ref="F544:F575" si="1737">I544+L544+O544+R544+U544+X544+AA544+AD544+AG544+AJ544+AO544+AT544</f>
        <v>3000</v>
      </c>
      <c r="G544" s="186">
        <f t="shared" si="1726"/>
        <v>100</v>
      </c>
      <c r="H544" s="186">
        <f>H545+H546+H547+H549</f>
        <v>0</v>
      </c>
      <c r="I544" s="186">
        <f t="shared" ref="I544:AU544" si="1738">I545+I546+I547+I549</f>
        <v>0</v>
      </c>
      <c r="J544" s="186">
        <f t="shared" si="1738"/>
        <v>0</v>
      </c>
      <c r="K544" s="186">
        <f t="shared" si="1738"/>
        <v>0</v>
      </c>
      <c r="L544" s="186">
        <f t="shared" si="1738"/>
        <v>0</v>
      </c>
      <c r="M544" s="186">
        <f t="shared" si="1738"/>
        <v>0</v>
      </c>
      <c r="N544" s="186">
        <f t="shared" si="1738"/>
        <v>0</v>
      </c>
      <c r="O544" s="186">
        <f t="shared" si="1738"/>
        <v>0</v>
      </c>
      <c r="P544" s="186">
        <f t="shared" si="1738"/>
        <v>0</v>
      </c>
      <c r="Q544" s="186">
        <f t="shared" si="1738"/>
        <v>0</v>
      </c>
      <c r="R544" s="186">
        <f t="shared" si="1738"/>
        <v>0</v>
      </c>
      <c r="S544" s="186">
        <f t="shared" si="1738"/>
        <v>0</v>
      </c>
      <c r="T544" s="186">
        <f t="shared" si="1738"/>
        <v>0</v>
      </c>
      <c r="U544" s="186">
        <f t="shared" si="1738"/>
        <v>0</v>
      </c>
      <c r="V544" s="186">
        <f t="shared" si="1738"/>
        <v>0</v>
      </c>
      <c r="W544" s="186">
        <f t="shared" si="1738"/>
        <v>0</v>
      </c>
      <c r="X544" s="186">
        <f t="shared" si="1738"/>
        <v>0</v>
      </c>
      <c r="Y544" s="186">
        <f t="shared" si="1738"/>
        <v>0</v>
      </c>
      <c r="Z544" s="186">
        <f t="shared" si="1738"/>
        <v>0</v>
      </c>
      <c r="AA544" s="186">
        <f t="shared" si="1738"/>
        <v>0</v>
      </c>
      <c r="AB544" s="186">
        <f t="shared" si="1738"/>
        <v>0</v>
      </c>
      <c r="AC544" s="186">
        <f t="shared" si="1738"/>
        <v>1982.223</v>
      </c>
      <c r="AD544" s="186">
        <f t="shared" si="1738"/>
        <v>1982.223</v>
      </c>
      <c r="AE544" s="186">
        <f t="shared" si="1738"/>
        <v>0</v>
      </c>
      <c r="AF544" s="186">
        <f t="shared" si="1738"/>
        <v>1017.777</v>
      </c>
      <c r="AG544" s="186">
        <f t="shared" si="1738"/>
        <v>1017.777</v>
      </c>
      <c r="AH544" s="186">
        <f t="shared" si="1738"/>
        <v>0</v>
      </c>
      <c r="AI544" s="186">
        <f t="shared" si="1738"/>
        <v>0</v>
      </c>
      <c r="AJ544" s="186">
        <f t="shared" si="1738"/>
        <v>0</v>
      </c>
      <c r="AK544" s="186">
        <f t="shared" si="1738"/>
        <v>0</v>
      </c>
      <c r="AL544" s="186">
        <f t="shared" si="1738"/>
        <v>0</v>
      </c>
      <c r="AM544" s="186">
        <f t="shared" si="1738"/>
        <v>0</v>
      </c>
      <c r="AN544" s="186">
        <f t="shared" si="1738"/>
        <v>0</v>
      </c>
      <c r="AO544" s="186">
        <f t="shared" si="1738"/>
        <v>0</v>
      </c>
      <c r="AP544" s="186">
        <f t="shared" si="1738"/>
        <v>0</v>
      </c>
      <c r="AQ544" s="186">
        <f t="shared" si="1738"/>
        <v>0</v>
      </c>
      <c r="AR544" s="186">
        <f t="shared" si="1738"/>
        <v>0</v>
      </c>
      <c r="AS544" s="186">
        <f t="shared" si="1738"/>
        <v>0</v>
      </c>
      <c r="AT544" s="186">
        <f t="shared" si="1738"/>
        <v>0</v>
      </c>
      <c r="AU544" s="186">
        <f t="shared" si="1738"/>
        <v>0</v>
      </c>
      <c r="AV544" s="300"/>
    </row>
    <row r="545" spans="1:48">
      <c r="A545" s="359"/>
      <c r="B545" s="356"/>
      <c r="C545" s="356"/>
      <c r="D545" s="188" t="s">
        <v>37</v>
      </c>
      <c r="E545" s="186">
        <f t="shared" si="1736"/>
        <v>0</v>
      </c>
      <c r="F545" s="186">
        <f t="shared" si="1737"/>
        <v>0</v>
      </c>
      <c r="G545" s="186" t="e">
        <f t="shared" si="1726"/>
        <v>#DIV/0!</v>
      </c>
      <c r="H545" s="184"/>
      <c r="I545" s="184"/>
      <c r="J545" s="190"/>
      <c r="K545" s="184"/>
      <c r="L545" s="184"/>
      <c r="M545" s="190"/>
      <c r="N545" s="184"/>
      <c r="O545" s="184"/>
      <c r="P545" s="190"/>
      <c r="Q545" s="184"/>
      <c r="R545" s="184"/>
      <c r="S545" s="190"/>
      <c r="T545" s="184"/>
      <c r="U545" s="184"/>
      <c r="V545" s="190"/>
      <c r="W545" s="184"/>
      <c r="X545" s="184"/>
      <c r="Y545" s="190"/>
      <c r="Z545" s="184"/>
      <c r="AA545" s="184"/>
      <c r="AB545" s="190"/>
      <c r="AC545" s="184"/>
      <c r="AD545" s="184"/>
      <c r="AE545" s="190"/>
      <c r="AF545" s="184"/>
      <c r="AG545" s="184"/>
      <c r="AH545" s="190"/>
      <c r="AI545" s="184"/>
      <c r="AJ545" s="184"/>
      <c r="AK545" s="190"/>
      <c r="AL545" s="184"/>
      <c r="AM545" s="184"/>
      <c r="AN545" s="184"/>
      <c r="AO545" s="184"/>
      <c r="AP545" s="190"/>
      <c r="AQ545" s="190"/>
      <c r="AR545" s="190"/>
      <c r="AS545" s="184"/>
      <c r="AT545" s="184"/>
      <c r="AU545" s="190"/>
      <c r="AV545" s="300"/>
    </row>
    <row r="546" spans="1:48" ht="31.2" customHeight="1">
      <c r="A546" s="359"/>
      <c r="B546" s="356"/>
      <c r="C546" s="356"/>
      <c r="D546" s="188" t="s">
        <v>2</v>
      </c>
      <c r="E546" s="186">
        <f t="shared" si="1736"/>
        <v>0</v>
      </c>
      <c r="F546" s="186">
        <f t="shared" si="1737"/>
        <v>0</v>
      </c>
      <c r="G546" s="186" t="e">
        <f t="shared" si="1726"/>
        <v>#DIV/0!</v>
      </c>
      <c r="H546" s="184"/>
      <c r="I546" s="184"/>
      <c r="J546" s="190"/>
      <c r="K546" s="184"/>
      <c r="L546" s="184"/>
      <c r="M546" s="190"/>
      <c r="N546" s="184"/>
      <c r="O546" s="184"/>
      <c r="P546" s="190"/>
      <c r="Q546" s="184"/>
      <c r="R546" s="184"/>
      <c r="S546" s="190"/>
      <c r="T546" s="184"/>
      <c r="U546" s="184"/>
      <c r="V546" s="190"/>
      <c r="W546" s="184"/>
      <c r="X546" s="184"/>
      <c r="Y546" s="190"/>
      <c r="Z546" s="184"/>
      <c r="AA546" s="184"/>
      <c r="AB546" s="190"/>
      <c r="AC546" s="184"/>
      <c r="AD546" s="184"/>
      <c r="AE546" s="190"/>
      <c r="AF546" s="184"/>
      <c r="AG546" s="184"/>
      <c r="AH546" s="190"/>
      <c r="AI546" s="184"/>
      <c r="AJ546" s="184"/>
      <c r="AK546" s="190"/>
      <c r="AL546" s="190"/>
      <c r="AM546" s="190"/>
      <c r="AN546" s="184"/>
      <c r="AO546" s="184"/>
      <c r="AP546" s="190"/>
      <c r="AQ546" s="190"/>
      <c r="AR546" s="190"/>
      <c r="AS546" s="184"/>
      <c r="AT546" s="184"/>
      <c r="AU546" s="190"/>
      <c r="AV546" s="300"/>
    </row>
    <row r="547" spans="1:48" ht="40.5" customHeight="1">
      <c r="A547" s="359"/>
      <c r="B547" s="356"/>
      <c r="C547" s="356"/>
      <c r="D547" s="209" t="s">
        <v>456</v>
      </c>
      <c r="E547" s="186">
        <f t="shared" si="1736"/>
        <v>2400</v>
      </c>
      <c r="F547" s="186">
        <f t="shared" si="1737"/>
        <v>2400</v>
      </c>
      <c r="G547" s="186">
        <f t="shared" si="1726"/>
        <v>100</v>
      </c>
      <c r="H547" s="184"/>
      <c r="I547" s="184"/>
      <c r="J547" s="190"/>
      <c r="K547" s="184"/>
      <c r="L547" s="184"/>
      <c r="M547" s="190"/>
      <c r="N547" s="184"/>
      <c r="O547" s="184"/>
      <c r="P547" s="190"/>
      <c r="Q547" s="184"/>
      <c r="R547" s="184"/>
      <c r="S547" s="190"/>
      <c r="T547" s="184"/>
      <c r="U547" s="184"/>
      <c r="V547" s="190"/>
      <c r="W547" s="184"/>
      <c r="X547" s="184"/>
      <c r="Y547" s="190"/>
      <c r="Z547" s="184"/>
      <c r="AA547" s="184"/>
      <c r="AB547" s="190"/>
      <c r="AC547" s="184">
        <v>1585.7783999999999</v>
      </c>
      <c r="AD547" s="184">
        <v>1585.7783999999999</v>
      </c>
      <c r="AE547" s="190"/>
      <c r="AF547" s="184">
        <f>2400-1585.7784</f>
        <v>814.22160000000008</v>
      </c>
      <c r="AG547" s="184">
        <f>2400-1585.7784</f>
        <v>814.22160000000008</v>
      </c>
      <c r="AH547" s="190"/>
      <c r="AI547" s="184"/>
      <c r="AJ547" s="184"/>
      <c r="AK547" s="190"/>
      <c r="AL547" s="190"/>
      <c r="AM547" s="190"/>
      <c r="AN547" s="184"/>
      <c r="AO547" s="184"/>
      <c r="AP547" s="190"/>
      <c r="AQ547" s="190"/>
      <c r="AR547" s="190"/>
      <c r="AS547" s="184"/>
      <c r="AT547" s="184"/>
      <c r="AU547" s="190"/>
      <c r="AV547" s="300"/>
    </row>
    <row r="548" spans="1:48" ht="38.25" customHeight="1">
      <c r="A548" s="359"/>
      <c r="B548" s="356"/>
      <c r="C548" s="356"/>
      <c r="D548" s="189" t="s">
        <v>273</v>
      </c>
      <c r="E548" s="186">
        <f t="shared" si="1736"/>
        <v>0</v>
      </c>
      <c r="F548" s="186">
        <f t="shared" si="1737"/>
        <v>0</v>
      </c>
      <c r="G548" s="186" t="e">
        <f t="shared" si="1726"/>
        <v>#DIV/0!</v>
      </c>
      <c r="H548" s="184"/>
      <c r="I548" s="184"/>
      <c r="J548" s="190"/>
      <c r="K548" s="184"/>
      <c r="L548" s="184"/>
      <c r="M548" s="190"/>
      <c r="N548" s="184"/>
      <c r="O548" s="184"/>
      <c r="P548" s="190"/>
      <c r="Q548" s="184"/>
      <c r="R548" s="184"/>
      <c r="S548" s="190"/>
      <c r="T548" s="184"/>
      <c r="U548" s="184"/>
      <c r="V548" s="190"/>
      <c r="W548" s="184"/>
      <c r="X548" s="184"/>
      <c r="Y548" s="190"/>
      <c r="Z548" s="184"/>
      <c r="AA548" s="184"/>
      <c r="AB548" s="190"/>
      <c r="AC548" s="204"/>
      <c r="AD548" s="184"/>
      <c r="AE548" s="190"/>
      <c r="AF548" s="184"/>
      <c r="AG548" s="184"/>
      <c r="AH548" s="190"/>
      <c r="AI548" s="184"/>
      <c r="AJ548" s="184"/>
      <c r="AK548" s="190"/>
      <c r="AL548" s="190"/>
      <c r="AM548" s="190"/>
      <c r="AN548" s="184"/>
      <c r="AO548" s="184"/>
      <c r="AP548" s="190"/>
      <c r="AQ548" s="190"/>
      <c r="AR548" s="190"/>
      <c r="AS548" s="184"/>
      <c r="AT548" s="184"/>
      <c r="AU548" s="190"/>
      <c r="AV548" s="300"/>
    </row>
    <row r="549" spans="1:48" ht="30" customHeight="1">
      <c r="A549" s="360"/>
      <c r="B549" s="357"/>
      <c r="C549" s="357"/>
      <c r="D549" s="209" t="s">
        <v>441</v>
      </c>
      <c r="E549" s="186">
        <f t="shared" si="1736"/>
        <v>600</v>
      </c>
      <c r="F549" s="186">
        <f t="shared" si="1737"/>
        <v>600</v>
      </c>
      <c r="G549" s="186">
        <f t="shared" si="1726"/>
        <v>100</v>
      </c>
      <c r="H549" s="184"/>
      <c r="I549" s="184"/>
      <c r="J549" s="190"/>
      <c r="K549" s="184"/>
      <c r="L549" s="184"/>
      <c r="M549" s="190"/>
      <c r="N549" s="184"/>
      <c r="O549" s="184"/>
      <c r="P549" s="190"/>
      <c r="Q549" s="184"/>
      <c r="R549" s="184"/>
      <c r="S549" s="190"/>
      <c r="T549" s="184"/>
      <c r="U549" s="184"/>
      <c r="V549" s="190"/>
      <c r="W549" s="184"/>
      <c r="X549" s="184"/>
      <c r="Y549" s="190"/>
      <c r="Z549" s="184"/>
      <c r="AA549" s="184"/>
      <c r="AB549" s="190"/>
      <c r="AC549" s="184">
        <v>396.44459999999998</v>
      </c>
      <c r="AD549" s="184">
        <v>396.44459999999998</v>
      </c>
      <c r="AE549" s="190"/>
      <c r="AF549" s="184">
        <f>600-396.4446</f>
        <v>203.55540000000002</v>
      </c>
      <c r="AG549" s="184">
        <f>600-396.4446</f>
        <v>203.55540000000002</v>
      </c>
      <c r="AH549" s="190"/>
      <c r="AI549" s="184"/>
      <c r="AJ549" s="184"/>
      <c r="AK549" s="190"/>
      <c r="AL549" s="190"/>
      <c r="AM549" s="190"/>
      <c r="AN549" s="184"/>
      <c r="AO549" s="184"/>
      <c r="AP549" s="190"/>
      <c r="AQ549" s="190"/>
      <c r="AR549" s="190"/>
      <c r="AS549" s="184"/>
      <c r="AT549" s="184"/>
      <c r="AU549" s="190"/>
      <c r="AV549" s="231"/>
    </row>
    <row r="550" spans="1:48" s="116" customFormat="1" ht="22.2" customHeight="1">
      <c r="A550" s="358" t="s">
        <v>388</v>
      </c>
      <c r="B550" s="355" t="s">
        <v>397</v>
      </c>
      <c r="C550" s="355" t="s">
        <v>440</v>
      </c>
      <c r="D550" s="192" t="s">
        <v>41</v>
      </c>
      <c r="E550" s="186">
        <f t="shared" si="1736"/>
        <v>3000</v>
      </c>
      <c r="F550" s="186">
        <f t="shared" si="1737"/>
        <v>1541.9160000000002</v>
      </c>
      <c r="G550" s="186">
        <f t="shared" si="1726"/>
        <v>51.397200000000012</v>
      </c>
      <c r="H550" s="186">
        <f>H551+H552+H553+H555</f>
        <v>0</v>
      </c>
      <c r="I550" s="186">
        <f t="shared" ref="I550:AU550" si="1739">I551+I552+I553+I555</f>
        <v>0</v>
      </c>
      <c r="J550" s="186">
        <f t="shared" si="1739"/>
        <v>0</v>
      </c>
      <c r="K550" s="186">
        <f t="shared" si="1739"/>
        <v>0</v>
      </c>
      <c r="L550" s="186">
        <f t="shared" si="1739"/>
        <v>0</v>
      </c>
      <c r="M550" s="186">
        <f t="shared" si="1739"/>
        <v>0</v>
      </c>
      <c r="N550" s="186">
        <f t="shared" si="1739"/>
        <v>0</v>
      </c>
      <c r="O550" s="186">
        <f t="shared" si="1739"/>
        <v>0</v>
      </c>
      <c r="P550" s="186">
        <f t="shared" si="1739"/>
        <v>0</v>
      </c>
      <c r="Q550" s="186">
        <f t="shared" si="1739"/>
        <v>0</v>
      </c>
      <c r="R550" s="186">
        <f t="shared" si="1739"/>
        <v>0</v>
      </c>
      <c r="S550" s="186">
        <f t="shared" si="1739"/>
        <v>0</v>
      </c>
      <c r="T550" s="186">
        <f t="shared" si="1739"/>
        <v>0</v>
      </c>
      <c r="U550" s="186">
        <f t="shared" si="1739"/>
        <v>0</v>
      </c>
      <c r="V550" s="186">
        <f t="shared" si="1739"/>
        <v>0</v>
      </c>
      <c r="W550" s="186">
        <f t="shared" si="1739"/>
        <v>0</v>
      </c>
      <c r="X550" s="186">
        <f t="shared" si="1739"/>
        <v>0</v>
      </c>
      <c r="Y550" s="186">
        <f t="shared" si="1739"/>
        <v>0</v>
      </c>
      <c r="Z550" s="186">
        <f t="shared" si="1739"/>
        <v>0</v>
      </c>
      <c r="AA550" s="186">
        <f t="shared" si="1739"/>
        <v>0</v>
      </c>
      <c r="AB550" s="186">
        <f t="shared" si="1739"/>
        <v>0</v>
      </c>
      <c r="AC550" s="186">
        <f t="shared" si="1739"/>
        <v>1352.1360000000002</v>
      </c>
      <c r="AD550" s="186">
        <f t="shared" si="1739"/>
        <v>1352.1360000000002</v>
      </c>
      <c r="AE550" s="186">
        <f t="shared" si="1739"/>
        <v>0</v>
      </c>
      <c r="AF550" s="186">
        <f t="shared" si="1739"/>
        <v>189.78</v>
      </c>
      <c r="AG550" s="186">
        <f t="shared" si="1739"/>
        <v>189.78</v>
      </c>
      <c r="AH550" s="186">
        <f t="shared" si="1739"/>
        <v>0</v>
      </c>
      <c r="AI550" s="186">
        <f t="shared" si="1739"/>
        <v>1458.0839999999998</v>
      </c>
      <c r="AJ550" s="186">
        <f t="shared" si="1739"/>
        <v>0</v>
      </c>
      <c r="AK550" s="186">
        <f t="shared" si="1739"/>
        <v>0</v>
      </c>
      <c r="AL550" s="186">
        <f t="shared" si="1739"/>
        <v>0</v>
      </c>
      <c r="AM550" s="186">
        <f t="shared" si="1739"/>
        <v>0</v>
      </c>
      <c r="AN550" s="186">
        <f t="shared" si="1739"/>
        <v>0</v>
      </c>
      <c r="AO550" s="186">
        <f t="shared" si="1739"/>
        <v>0</v>
      </c>
      <c r="AP550" s="186">
        <f t="shared" si="1739"/>
        <v>0</v>
      </c>
      <c r="AQ550" s="186">
        <f t="shared" si="1739"/>
        <v>0</v>
      </c>
      <c r="AR550" s="186">
        <f t="shared" si="1739"/>
        <v>0</v>
      </c>
      <c r="AS550" s="186">
        <f t="shared" si="1739"/>
        <v>0</v>
      </c>
      <c r="AT550" s="186">
        <f t="shared" si="1739"/>
        <v>0</v>
      </c>
      <c r="AU550" s="186">
        <f t="shared" si="1739"/>
        <v>0</v>
      </c>
      <c r="AV550" s="300"/>
    </row>
    <row r="551" spans="1:48">
      <c r="A551" s="359"/>
      <c r="B551" s="356"/>
      <c r="C551" s="356"/>
      <c r="D551" s="188" t="s">
        <v>37</v>
      </c>
      <c r="E551" s="186">
        <f t="shared" si="1736"/>
        <v>0</v>
      </c>
      <c r="F551" s="186">
        <f t="shared" si="1737"/>
        <v>0</v>
      </c>
      <c r="G551" s="186" t="e">
        <f t="shared" si="1726"/>
        <v>#DIV/0!</v>
      </c>
      <c r="H551" s="184"/>
      <c r="I551" s="184"/>
      <c r="J551" s="190"/>
      <c r="K551" s="184"/>
      <c r="L551" s="184"/>
      <c r="M551" s="190"/>
      <c r="N551" s="184"/>
      <c r="O551" s="184"/>
      <c r="P551" s="190"/>
      <c r="Q551" s="184"/>
      <c r="R551" s="184"/>
      <c r="S551" s="190"/>
      <c r="T551" s="184"/>
      <c r="U551" s="184"/>
      <c r="V551" s="190"/>
      <c r="W551" s="184"/>
      <c r="X551" s="184"/>
      <c r="Y551" s="190"/>
      <c r="Z551" s="184"/>
      <c r="AA551" s="184"/>
      <c r="AB551" s="190"/>
      <c r="AC551" s="184"/>
      <c r="AD551" s="184"/>
      <c r="AE551" s="190"/>
      <c r="AF551" s="184"/>
      <c r="AG551" s="184"/>
      <c r="AH551" s="190"/>
      <c r="AI551" s="184"/>
      <c r="AJ551" s="184"/>
      <c r="AK551" s="190"/>
      <c r="AL551" s="184"/>
      <c r="AM551" s="184"/>
      <c r="AN551" s="184"/>
      <c r="AO551" s="184"/>
      <c r="AP551" s="190"/>
      <c r="AQ551" s="190"/>
      <c r="AR551" s="190"/>
      <c r="AS551" s="184"/>
      <c r="AT551" s="184"/>
      <c r="AU551" s="190"/>
      <c r="AV551" s="300"/>
    </row>
    <row r="552" spans="1:48" ht="31.2" customHeight="1">
      <c r="A552" s="359"/>
      <c r="B552" s="356"/>
      <c r="C552" s="356"/>
      <c r="D552" s="188" t="s">
        <v>2</v>
      </c>
      <c r="E552" s="186">
        <f t="shared" si="1736"/>
        <v>0</v>
      </c>
      <c r="F552" s="186">
        <f t="shared" si="1737"/>
        <v>0</v>
      </c>
      <c r="G552" s="186" t="e">
        <f t="shared" si="1726"/>
        <v>#DIV/0!</v>
      </c>
      <c r="H552" s="184"/>
      <c r="I552" s="184"/>
      <c r="J552" s="190"/>
      <c r="K552" s="184"/>
      <c r="L552" s="184"/>
      <c r="M552" s="190"/>
      <c r="N552" s="184"/>
      <c r="O552" s="184"/>
      <c r="P552" s="190"/>
      <c r="Q552" s="184"/>
      <c r="R552" s="184"/>
      <c r="S552" s="190"/>
      <c r="T552" s="184"/>
      <c r="U552" s="184"/>
      <c r="V552" s="190"/>
      <c r="W552" s="184"/>
      <c r="X552" s="184"/>
      <c r="Y552" s="190"/>
      <c r="Z552" s="184"/>
      <c r="AA552" s="184"/>
      <c r="AB552" s="190"/>
      <c r="AC552" s="184"/>
      <c r="AD552" s="184"/>
      <c r="AE552" s="190"/>
      <c r="AF552" s="184"/>
      <c r="AG552" s="184"/>
      <c r="AH552" s="190"/>
      <c r="AI552" s="184"/>
      <c r="AJ552" s="184"/>
      <c r="AK552" s="190"/>
      <c r="AL552" s="190"/>
      <c r="AM552" s="190"/>
      <c r="AN552" s="184"/>
      <c r="AO552" s="184"/>
      <c r="AP552" s="190"/>
      <c r="AQ552" s="190"/>
      <c r="AR552" s="190"/>
      <c r="AS552" s="184"/>
      <c r="AT552" s="184"/>
      <c r="AU552" s="190"/>
      <c r="AV552" s="300"/>
    </row>
    <row r="553" spans="1:48" ht="40.5" customHeight="1">
      <c r="A553" s="359"/>
      <c r="B553" s="356"/>
      <c r="C553" s="356"/>
      <c r="D553" s="209" t="s">
        <v>456</v>
      </c>
      <c r="E553" s="186">
        <f t="shared" si="1736"/>
        <v>2400</v>
      </c>
      <c r="F553" s="186">
        <f t="shared" si="1737"/>
        <v>1271.4888000000001</v>
      </c>
      <c r="G553" s="186">
        <f t="shared" si="1726"/>
        <v>52.978700000000003</v>
      </c>
      <c r="H553" s="184"/>
      <c r="I553" s="184"/>
      <c r="J553" s="190"/>
      <c r="K553" s="184"/>
      <c r="L553" s="184"/>
      <c r="M553" s="190"/>
      <c r="N553" s="184"/>
      <c r="O553" s="184"/>
      <c r="P553" s="190"/>
      <c r="Q553" s="184"/>
      <c r="R553" s="184"/>
      <c r="S553" s="190"/>
      <c r="T553" s="184"/>
      <c r="U553" s="184"/>
      <c r="V553" s="190"/>
      <c r="W553" s="184"/>
      <c r="X553" s="184"/>
      <c r="Y553" s="190"/>
      <c r="Z553" s="184"/>
      <c r="AA553" s="184"/>
      <c r="AB553" s="190"/>
      <c r="AC553" s="184">
        <v>1081.7088000000001</v>
      </c>
      <c r="AD553" s="184">
        <v>1081.7088000000001</v>
      </c>
      <c r="AE553" s="190"/>
      <c r="AF553" s="184">
        <v>189.78</v>
      </c>
      <c r="AG553" s="184">
        <v>189.78</v>
      </c>
      <c r="AH553" s="190"/>
      <c r="AI553" s="184">
        <f>2400-1081.7088-189.78</f>
        <v>1128.5111999999999</v>
      </c>
      <c r="AJ553" s="184"/>
      <c r="AK553" s="190"/>
      <c r="AL553" s="190"/>
      <c r="AM553" s="190"/>
      <c r="AN553" s="184"/>
      <c r="AO553" s="184"/>
      <c r="AP553" s="190"/>
      <c r="AQ553" s="190"/>
      <c r="AR553" s="190"/>
      <c r="AS553" s="184"/>
      <c r="AT553" s="184"/>
      <c r="AU553" s="190"/>
      <c r="AV553" s="300"/>
    </row>
    <row r="554" spans="1:48" ht="30" customHeight="1">
      <c r="A554" s="359"/>
      <c r="B554" s="356"/>
      <c r="C554" s="356"/>
      <c r="D554" s="189" t="s">
        <v>273</v>
      </c>
      <c r="E554" s="186">
        <f t="shared" si="1736"/>
        <v>0</v>
      </c>
      <c r="F554" s="186">
        <f t="shared" si="1737"/>
        <v>0</v>
      </c>
      <c r="G554" s="186" t="e">
        <f t="shared" si="1726"/>
        <v>#DIV/0!</v>
      </c>
      <c r="H554" s="184"/>
      <c r="I554" s="184"/>
      <c r="J554" s="190"/>
      <c r="K554" s="184"/>
      <c r="L554" s="184"/>
      <c r="M554" s="190"/>
      <c r="N554" s="184"/>
      <c r="O554" s="184"/>
      <c r="P554" s="190"/>
      <c r="Q554" s="184"/>
      <c r="R554" s="184"/>
      <c r="S554" s="190"/>
      <c r="T554" s="184"/>
      <c r="U554" s="184"/>
      <c r="V554" s="190"/>
      <c r="W554" s="184"/>
      <c r="X554" s="184"/>
      <c r="Y554" s="190"/>
      <c r="Z554" s="184"/>
      <c r="AA554" s="184"/>
      <c r="AB554" s="190"/>
      <c r="AC554" s="184"/>
      <c r="AD554" s="184"/>
      <c r="AE554" s="190"/>
      <c r="AF554" s="184"/>
      <c r="AG554" s="184"/>
      <c r="AH554" s="190"/>
      <c r="AI554" s="184"/>
      <c r="AJ554" s="184"/>
      <c r="AK554" s="190"/>
      <c r="AL554" s="190"/>
      <c r="AM554" s="190"/>
      <c r="AN554" s="184"/>
      <c r="AO554" s="184"/>
      <c r="AP554" s="190"/>
      <c r="AQ554" s="190"/>
      <c r="AR554" s="190"/>
      <c r="AS554" s="184"/>
      <c r="AT554" s="184"/>
      <c r="AU554" s="190"/>
      <c r="AV554" s="300"/>
    </row>
    <row r="555" spans="1:48" ht="30" customHeight="1">
      <c r="A555" s="360"/>
      <c r="B555" s="357"/>
      <c r="C555" s="357"/>
      <c r="D555" s="209" t="s">
        <v>441</v>
      </c>
      <c r="E555" s="186">
        <f t="shared" si="1736"/>
        <v>600</v>
      </c>
      <c r="F555" s="186">
        <f t="shared" si="1737"/>
        <v>270.42720000000003</v>
      </c>
      <c r="G555" s="186">
        <f t="shared" si="1726"/>
        <v>45.071200000000005</v>
      </c>
      <c r="H555" s="184"/>
      <c r="I555" s="184"/>
      <c r="J555" s="190"/>
      <c r="K555" s="184"/>
      <c r="L555" s="184"/>
      <c r="M555" s="190"/>
      <c r="N555" s="184"/>
      <c r="O555" s="184"/>
      <c r="P555" s="190"/>
      <c r="Q555" s="184"/>
      <c r="R555" s="184"/>
      <c r="S555" s="190"/>
      <c r="T555" s="184"/>
      <c r="U555" s="184"/>
      <c r="V555" s="190"/>
      <c r="W555" s="184"/>
      <c r="X555" s="184"/>
      <c r="Y555" s="190"/>
      <c r="Z555" s="184"/>
      <c r="AA555" s="184"/>
      <c r="AB555" s="190"/>
      <c r="AC555" s="184">
        <v>270.42720000000003</v>
      </c>
      <c r="AD555" s="184">
        <v>270.42720000000003</v>
      </c>
      <c r="AE555" s="190"/>
      <c r="AF555" s="184"/>
      <c r="AG555" s="184"/>
      <c r="AH555" s="190"/>
      <c r="AI555" s="184">
        <f>600-270.4272</f>
        <v>329.57279999999997</v>
      </c>
      <c r="AJ555" s="184"/>
      <c r="AK555" s="190"/>
      <c r="AL555" s="190"/>
      <c r="AM555" s="190"/>
      <c r="AN555" s="184"/>
      <c r="AO555" s="184"/>
      <c r="AP555" s="190"/>
      <c r="AQ555" s="190"/>
      <c r="AR555" s="190"/>
      <c r="AS555" s="184"/>
      <c r="AT555" s="184"/>
      <c r="AU555" s="190"/>
      <c r="AV555" s="231"/>
    </row>
    <row r="556" spans="1:48" s="116" customFormat="1" ht="22.2" customHeight="1">
      <c r="A556" s="358" t="s">
        <v>389</v>
      </c>
      <c r="B556" s="355" t="s">
        <v>398</v>
      </c>
      <c r="C556" s="355" t="s">
        <v>440</v>
      </c>
      <c r="D556" s="192" t="s">
        <v>41</v>
      </c>
      <c r="E556" s="186">
        <f t="shared" si="1736"/>
        <v>1750</v>
      </c>
      <c r="F556" s="186">
        <f t="shared" si="1737"/>
        <v>0</v>
      </c>
      <c r="G556" s="186">
        <f t="shared" si="1726"/>
        <v>0</v>
      </c>
      <c r="H556" s="186">
        <f>H557+H558+H559+H561</f>
        <v>0</v>
      </c>
      <c r="I556" s="186">
        <f t="shared" ref="I556:AU556" si="1740">I557+I558+I559+I561</f>
        <v>0</v>
      </c>
      <c r="J556" s="186">
        <f t="shared" si="1740"/>
        <v>0</v>
      </c>
      <c r="K556" s="186">
        <f t="shared" si="1740"/>
        <v>0</v>
      </c>
      <c r="L556" s="186">
        <f t="shared" si="1740"/>
        <v>0</v>
      </c>
      <c r="M556" s="186">
        <f t="shared" si="1740"/>
        <v>0</v>
      </c>
      <c r="N556" s="186">
        <f t="shared" si="1740"/>
        <v>0</v>
      </c>
      <c r="O556" s="186">
        <f t="shared" si="1740"/>
        <v>0</v>
      </c>
      <c r="P556" s="186">
        <f t="shared" si="1740"/>
        <v>0</v>
      </c>
      <c r="Q556" s="186">
        <f t="shared" si="1740"/>
        <v>0</v>
      </c>
      <c r="R556" s="186">
        <f t="shared" si="1740"/>
        <v>0</v>
      </c>
      <c r="S556" s="186">
        <f t="shared" si="1740"/>
        <v>0</v>
      </c>
      <c r="T556" s="186">
        <f t="shared" si="1740"/>
        <v>0</v>
      </c>
      <c r="U556" s="186">
        <f t="shared" si="1740"/>
        <v>0</v>
      </c>
      <c r="V556" s="186">
        <f t="shared" si="1740"/>
        <v>0</v>
      </c>
      <c r="W556" s="186">
        <f t="shared" si="1740"/>
        <v>0</v>
      </c>
      <c r="X556" s="186">
        <f t="shared" si="1740"/>
        <v>0</v>
      </c>
      <c r="Y556" s="186">
        <f t="shared" si="1740"/>
        <v>0</v>
      </c>
      <c r="Z556" s="186">
        <f t="shared" si="1740"/>
        <v>0</v>
      </c>
      <c r="AA556" s="186">
        <f t="shared" si="1740"/>
        <v>0</v>
      </c>
      <c r="AB556" s="186">
        <f t="shared" si="1740"/>
        <v>0</v>
      </c>
      <c r="AC556" s="186">
        <f t="shared" si="1740"/>
        <v>0</v>
      </c>
      <c r="AD556" s="186">
        <f t="shared" si="1740"/>
        <v>0</v>
      </c>
      <c r="AE556" s="186">
        <f t="shared" si="1740"/>
        <v>0</v>
      </c>
      <c r="AF556" s="186">
        <f t="shared" si="1740"/>
        <v>0</v>
      </c>
      <c r="AG556" s="186">
        <f t="shared" si="1740"/>
        <v>0</v>
      </c>
      <c r="AH556" s="186">
        <f t="shared" si="1740"/>
        <v>0</v>
      </c>
      <c r="AI556" s="186">
        <f t="shared" si="1740"/>
        <v>1750</v>
      </c>
      <c r="AJ556" s="186">
        <f t="shared" si="1740"/>
        <v>0</v>
      </c>
      <c r="AK556" s="186">
        <f t="shared" si="1740"/>
        <v>0</v>
      </c>
      <c r="AL556" s="186">
        <f t="shared" si="1740"/>
        <v>0</v>
      </c>
      <c r="AM556" s="186">
        <f t="shared" si="1740"/>
        <v>0</v>
      </c>
      <c r="AN556" s="186">
        <f t="shared" si="1740"/>
        <v>0</v>
      </c>
      <c r="AO556" s="186">
        <f t="shared" si="1740"/>
        <v>0</v>
      </c>
      <c r="AP556" s="186">
        <f t="shared" si="1740"/>
        <v>0</v>
      </c>
      <c r="AQ556" s="186">
        <f t="shared" si="1740"/>
        <v>0</v>
      </c>
      <c r="AR556" s="186">
        <f t="shared" si="1740"/>
        <v>0</v>
      </c>
      <c r="AS556" s="186">
        <f t="shared" si="1740"/>
        <v>0</v>
      </c>
      <c r="AT556" s="186">
        <f t="shared" si="1740"/>
        <v>0</v>
      </c>
      <c r="AU556" s="186">
        <f t="shared" si="1740"/>
        <v>0</v>
      </c>
      <c r="AV556" s="300"/>
    </row>
    <row r="557" spans="1:48">
      <c r="A557" s="359"/>
      <c r="B557" s="356"/>
      <c r="C557" s="356"/>
      <c r="D557" s="188" t="s">
        <v>37</v>
      </c>
      <c r="E557" s="186">
        <f t="shared" si="1736"/>
        <v>292.5</v>
      </c>
      <c r="F557" s="186">
        <f t="shared" si="1737"/>
        <v>0</v>
      </c>
      <c r="G557" s="186">
        <f t="shared" si="1726"/>
        <v>0</v>
      </c>
      <c r="H557" s="184"/>
      <c r="I557" s="184"/>
      <c r="J557" s="190"/>
      <c r="K557" s="184"/>
      <c r="L557" s="184"/>
      <c r="M557" s="190"/>
      <c r="N557" s="184"/>
      <c r="O557" s="184"/>
      <c r="P557" s="190"/>
      <c r="Q557" s="184"/>
      <c r="R557" s="184"/>
      <c r="S557" s="190"/>
      <c r="T557" s="184"/>
      <c r="U557" s="184"/>
      <c r="V557" s="190"/>
      <c r="W557" s="184"/>
      <c r="X557" s="184"/>
      <c r="Y557" s="190"/>
      <c r="Z557" s="184"/>
      <c r="AA557" s="184"/>
      <c r="AB557" s="190"/>
      <c r="AC557" s="184"/>
      <c r="AD557" s="184"/>
      <c r="AE557" s="190"/>
      <c r="AF557" s="184"/>
      <c r="AG557" s="184"/>
      <c r="AH557" s="190"/>
      <c r="AI557" s="184">
        <v>292.5</v>
      </c>
      <c r="AJ557" s="184"/>
      <c r="AK557" s="190"/>
      <c r="AL557" s="184"/>
      <c r="AM557" s="184"/>
      <c r="AN557" s="184"/>
      <c r="AO557" s="184"/>
      <c r="AP557" s="190"/>
      <c r="AQ557" s="190"/>
      <c r="AR557" s="190"/>
      <c r="AS557" s="184"/>
      <c r="AT557" s="184"/>
      <c r="AU557" s="190"/>
      <c r="AV557" s="300"/>
    </row>
    <row r="558" spans="1:48" ht="31.2" customHeight="1">
      <c r="A558" s="359"/>
      <c r="B558" s="356"/>
      <c r="C558" s="356"/>
      <c r="D558" s="188" t="s">
        <v>2</v>
      </c>
      <c r="E558" s="186">
        <f t="shared" si="1736"/>
        <v>457.5</v>
      </c>
      <c r="F558" s="186">
        <f t="shared" si="1737"/>
        <v>0</v>
      </c>
      <c r="G558" s="186">
        <f t="shared" si="1726"/>
        <v>0</v>
      </c>
      <c r="H558" s="184"/>
      <c r="I558" s="184"/>
      <c r="J558" s="190"/>
      <c r="K558" s="184"/>
      <c r="L558" s="184"/>
      <c r="M558" s="190"/>
      <c r="N558" s="184"/>
      <c r="O558" s="184"/>
      <c r="P558" s="190"/>
      <c r="Q558" s="184"/>
      <c r="R558" s="184"/>
      <c r="S558" s="190"/>
      <c r="T558" s="184"/>
      <c r="U558" s="184"/>
      <c r="V558" s="190"/>
      <c r="W558" s="184"/>
      <c r="X558" s="184"/>
      <c r="Y558" s="190"/>
      <c r="Z558" s="184"/>
      <c r="AA558" s="184"/>
      <c r="AB558" s="190"/>
      <c r="AC558" s="184"/>
      <c r="AD558" s="184"/>
      <c r="AE558" s="190"/>
      <c r="AF558" s="184"/>
      <c r="AG558" s="184"/>
      <c r="AH558" s="190"/>
      <c r="AI558" s="184">
        <v>457.5</v>
      </c>
      <c r="AJ558" s="184"/>
      <c r="AK558" s="190"/>
      <c r="AL558" s="190"/>
      <c r="AM558" s="190"/>
      <c r="AN558" s="184"/>
      <c r="AO558" s="184"/>
      <c r="AP558" s="190"/>
      <c r="AQ558" s="190"/>
      <c r="AR558" s="190"/>
      <c r="AS558" s="184"/>
      <c r="AT558" s="184"/>
      <c r="AU558" s="190"/>
      <c r="AV558" s="300"/>
    </row>
    <row r="559" spans="1:48" ht="39.75" customHeight="1">
      <c r="A559" s="359"/>
      <c r="B559" s="356"/>
      <c r="C559" s="356"/>
      <c r="D559" s="209" t="s">
        <v>456</v>
      </c>
      <c r="E559" s="186">
        <f t="shared" si="1736"/>
        <v>800</v>
      </c>
      <c r="F559" s="186">
        <f t="shared" si="1737"/>
        <v>0</v>
      </c>
      <c r="G559" s="186">
        <f t="shared" si="1726"/>
        <v>0</v>
      </c>
      <c r="H559" s="184"/>
      <c r="I559" s="184"/>
      <c r="J559" s="190"/>
      <c r="K559" s="184"/>
      <c r="L559" s="184"/>
      <c r="M559" s="190"/>
      <c r="N559" s="184"/>
      <c r="O559" s="184"/>
      <c r="P559" s="190"/>
      <c r="Q559" s="184"/>
      <c r="R559" s="184"/>
      <c r="S559" s="190"/>
      <c r="T559" s="184"/>
      <c r="U559" s="184"/>
      <c r="V559" s="190"/>
      <c r="W559" s="184"/>
      <c r="X559" s="184"/>
      <c r="Y559" s="190"/>
      <c r="Z559" s="184"/>
      <c r="AA559" s="184"/>
      <c r="AB559" s="190"/>
      <c r="AC559" s="184"/>
      <c r="AD559" s="184"/>
      <c r="AE559" s="190"/>
      <c r="AF559" s="184"/>
      <c r="AG559" s="184"/>
      <c r="AH559" s="190"/>
      <c r="AI559" s="184">
        <v>800</v>
      </c>
      <c r="AJ559" s="184"/>
      <c r="AK559" s="190"/>
      <c r="AL559" s="190"/>
      <c r="AM559" s="190"/>
      <c r="AN559" s="184"/>
      <c r="AO559" s="184"/>
      <c r="AP559" s="190"/>
      <c r="AQ559" s="190"/>
      <c r="AR559" s="190"/>
      <c r="AS559" s="184"/>
      <c r="AT559" s="184"/>
      <c r="AU559" s="190"/>
      <c r="AV559" s="300"/>
    </row>
    <row r="560" spans="1:48" ht="30" customHeight="1">
      <c r="A560" s="359"/>
      <c r="B560" s="356"/>
      <c r="C560" s="356"/>
      <c r="D560" s="189" t="s">
        <v>273</v>
      </c>
      <c r="E560" s="186">
        <f t="shared" si="1736"/>
        <v>0</v>
      </c>
      <c r="F560" s="186">
        <f t="shared" si="1737"/>
        <v>0</v>
      </c>
      <c r="G560" s="186" t="e">
        <f t="shared" si="1726"/>
        <v>#DIV/0!</v>
      </c>
      <c r="H560" s="184"/>
      <c r="I560" s="184"/>
      <c r="J560" s="190"/>
      <c r="K560" s="184"/>
      <c r="L560" s="184"/>
      <c r="M560" s="190"/>
      <c r="N560" s="184"/>
      <c r="O560" s="184"/>
      <c r="P560" s="190"/>
      <c r="Q560" s="184"/>
      <c r="R560" s="184"/>
      <c r="S560" s="190"/>
      <c r="T560" s="184"/>
      <c r="U560" s="184"/>
      <c r="V560" s="190"/>
      <c r="W560" s="184"/>
      <c r="X560" s="184"/>
      <c r="Y560" s="190"/>
      <c r="Z560" s="184"/>
      <c r="AA560" s="184"/>
      <c r="AB560" s="190"/>
      <c r="AC560" s="184"/>
      <c r="AD560" s="184"/>
      <c r="AE560" s="190"/>
      <c r="AF560" s="184"/>
      <c r="AG560" s="184"/>
      <c r="AH560" s="190"/>
      <c r="AI560" s="184"/>
      <c r="AJ560" s="184"/>
      <c r="AK560" s="190"/>
      <c r="AL560" s="190"/>
      <c r="AM560" s="190"/>
      <c r="AN560" s="184"/>
      <c r="AO560" s="184"/>
      <c r="AP560" s="190"/>
      <c r="AQ560" s="190"/>
      <c r="AR560" s="190"/>
      <c r="AS560" s="184"/>
      <c r="AT560" s="184"/>
      <c r="AU560" s="190"/>
      <c r="AV560" s="300"/>
    </row>
    <row r="561" spans="1:48" ht="30" customHeight="1">
      <c r="A561" s="360"/>
      <c r="B561" s="357"/>
      <c r="C561" s="357"/>
      <c r="D561" s="209" t="s">
        <v>441</v>
      </c>
      <c r="E561" s="186">
        <f t="shared" si="1736"/>
        <v>200</v>
      </c>
      <c r="F561" s="186">
        <f t="shared" si="1737"/>
        <v>0</v>
      </c>
      <c r="G561" s="186">
        <f t="shared" si="1726"/>
        <v>0</v>
      </c>
      <c r="H561" s="184"/>
      <c r="I561" s="184"/>
      <c r="J561" s="190"/>
      <c r="K561" s="184"/>
      <c r="L561" s="184"/>
      <c r="M561" s="190"/>
      <c r="N561" s="184"/>
      <c r="O561" s="184"/>
      <c r="P561" s="190"/>
      <c r="Q561" s="184"/>
      <c r="R561" s="184"/>
      <c r="S561" s="190"/>
      <c r="T561" s="184"/>
      <c r="U561" s="184"/>
      <c r="V561" s="190"/>
      <c r="W561" s="184"/>
      <c r="X561" s="184"/>
      <c r="Y561" s="190"/>
      <c r="Z561" s="184"/>
      <c r="AA561" s="184"/>
      <c r="AB561" s="190"/>
      <c r="AC561" s="184"/>
      <c r="AD561" s="184"/>
      <c r="AE561" s="190"/>
      <c r="AF561" s="184"/>
      <c r="AG561" s="184"/>
      <c r="AH561" s="190"/>
      <c r="AI561" s="184">
        <v>200</v>
      </c>
      <c r="AJ561" s="184"/>
      <c r="AK561" s="190"/>
      <c r="AL561" s="190"/>
      <c r="AM561" s="190"/>
      <c r="AN561" s="184"/>
      <c r="AO561" s="184"/>
      <c r="AP561" s="190"/>
      <c r="AQ561" s="190"/>
      <c r="AR561" s="190"/>
      <c r="AS561" s="184"/>
      <c r="AT561" s="184"/>
      <c r="AU561" s="190"/>
      <c r="AV561" s="231"/>
    </row>
    <row r="562" spans="1:48" s="116" customFormat="1" ht="22.2" customHeight="1">
      <c r="A562" s="358" t="s">
        <v>390</v>
      </c>
      <c r="B562" s="355" t="s">
        <v>399</v>
      </c>
      <c r="C562" s="355" t="s">
        <v>440</v>
      </c>
      <c r="D562" s="192" t="s">
        <v>41</v>
      </c>
      <c r="E562" s="186">
        <f t="shared" si="1736"/>
        <v>1000</v>
      </c>
      <c r="F562" s="186">
        <f t="shared" si="1737"/>
        <v>745</v>
      </c>
      <c r="G562" s="186">
        <f t="shared" si="1726"/>
        <v>74.5</v>
      </c>
      <c r="H562" s="186">
        <f>H563+H564+H565+H567</f>
        <v>0</v>
      </c>
      <c r="I562" s="186">
        <f t="shared" ref="I562:AU562" si="1741">I563+I564+I565+I567</f>
        <v>0</v>
      </c>
      <c r="J562" s="186">
        <f t="shared" si="1741"/>
        <v>0</v>
      </c>
      <c r="K562" s="186">
        <f t="shared" si="1741"/>
        <v>0</v>
      </c>
      <c r="L562" s="186">
        <f t="shared" si="1741"/>
        <v>0</v>
      </c>
      <c r="M562" s="186">
        <f t="shared" si="1741"/>
        <v>0</v>
      </c>
      <c r="N562" s="186">
        <f t="shared" si="1741"/>
        <v>0</v>
      </c>
      <c r="O562" s="186">
        <f t="shared" si="1741"/>
        <v>0</v>
      </c>
      <c r="P562" s="186">
        <f t="shared" si="1741"/>
        <v>0</v>
      </c>
      <c r="Q562" s="186">
        <f t="shared" si="1741"/>
        <v>0</v>
      </c>
      <c r="R562" s="186">
        <f t="shared" si="1741"/>
        <v>0</v>
      </c>
      <c r="S562" s="186">
        <f t="shared" si="1741"/>
        <v>0</v>
      </c>
      <c r="T562" s="186">
        <f t="shared" si="1741"/>
        <v>0</v>
      </c>
      <c r="U562" s="186">
        <f t="shared" si="1741"/>
        <v>0</v>
      </c>
      <c r="V562" s="186">
        <f t="shared" si="1741"/>
        <v>0</v>
      </c>
      <c r="W562" s="186">
        <f t="shared" si="1741"/>
        <v>0</v>
      </c>
      <c r="X562" s="186">
        <f t="shared" si="1741"/>
        <v>0</v>
      </c>
      <c r="Y562" s="186">
        <f t="shared" si="1741"/>
        <v>0</v>
      </c>
      <c r="Z562" s="186">
        <f t="shared" si="1741"/>
        <v>0</v>
      </c>
      <c r="AA562" s="186">
        <f t="shared" si="1741"/>
        <v>0</v>
      </c>
      <c r="AB562" s="186">
        <f t="shared" si="1741"/>
        <v>0</v>
      </c>
      <c r="AC562" s="186">
        <f t="shared" si="1741"/>
        <v>0</v>
      </c>
      <c r="AD562" s="186">
        <f t="shared" si="1741"/>
        <v>0</v>
      </c>
      <c r="AE562" s="186">
        <f t="shared" si="1741"/>
        <v>0</v>
      </c>
      <c r="AF562" s="186">
        <f t="shared" si="1741"/>
        <v>745</v>
      </c>
      <c r="AG562" s="186">
        <f t="shared" si="1741"/>
        <v>745</v>
      </c>
      <c r="AH562" s="186">
        <f t="shared" si="1741"/>
        <v>0</v>
      </c>
      <c r="AI562" s="186">
        <f t="shared" si="1741"/>
        <v>255</v>
      </c>
      <c r="AJ562" s="186">
        <f t="shared" si="1741"/>
        <v>0</v>
      </c>
      <c r="AK562" s="186">
        <f t="shared" si="1741"/>
        <v>0</v>
      </c>
      <c r="AL562" s="186">
        <f t="shared" si="1741"/>
        <v>0</v>
      </c>
      <c r="AM562" s="186">
        <f t="shared" si="1741"/>
        <v>0</v>
      </c>
      <c r="AN562" s="186">
        <f t="shared" si="1741"/>
        <v>0</v>
      </c>
      <c r="AO562" s="186">
        <f t="shared" si="1741"/>
        <v>0</v>
      </c>
      <c r="AP562" s="186">
        <f t="shared" si="1741"/>
        <v>0</v>
      </c>
      <c r="AQ562" s="186">
        <f t="shared" si="1741"/>
        <v>0</v>
      </c>
      <c r="AR562" s="186">
        <f t="shared" si="1741"/>
        <v>0</v>
      </c>
      <c r="AS562" s="186">
        <f t="shared" si="1741"/>
        <v>0</v>
      </c>
      <c r="AT562" s="186">
        <f t="shared" si="1741"/>
        <v>0</v>
      </c>
      <c r="AU562" s="186">
        <f t="shared" si="1741"/>
        <v>0</v>
      </c>
      <c r="AV562" s="300"/>
    </row>
    <row r="563" spans="1:48">
      <c r="A563" s="359"/>
      <c r="B563" s="356"/>
      <c r="C563" s="356"/>
      <c r="D563" s="188" t="s">
        <v>37</v>
      </c>
      <c r="E563" s="186">
        <f t="shared" si="1736"/>
        <v>0</v>
      </c>
      <c r="F563" s="186">
        <f t="shared" si="1737"/>
        <v>0</v>
      </c>
      <c r="G563" s="186" t="e">
        <f t="shared" si="1726"/>
        <v>#DIV/0!</v>
      </c>
      <c r="H563" s="184"/>
      <c r="I563" s="184"/>
      <c r="J563" s="190"/>
      <c r="K563" s="184"/>
      <c r="L563" s="184"/>
      <c r="M563" s="190"/>
      <c r="N563" s="184"/>
      <c r="O563" s="184"/>
      <c r="P563" s="190"/>
      <c r="Q563" s="184"/>
      <c r="R563" s="184"/>
      <c r="S563" s="190"/>
      <c r="T563" s="184"/>
      <c r="U563" s="184"/>
      <c r="V563" s="190"/>
      <c r="W563" s="184"/>
      <c r="X563" s="184"/>
      <c r="Y563" s="190"/>
      <c r="Z563" s="184"/>
      <c r="AA563" s="184"/>
      <c r="AB563" s="190"/>
      <c r="AC563" s="184"/>
      <c r="AD563" s="184"/>
      <c r="AE563" s="190"/>
      <c r="AF563" s="184"/>
      <c r="AG563" s="184"/>
      <c r="AH563" s="190"/>
      <c r="AI563" s="184"/>
      <c r="AJ563" s="184"/>
      <c r="AK563" s="190"/>
      <c r="AL563" s="184"/>
      <c r="AM563" s="184"/>
      <c r="AN563" s="184"/>
      <c r="AO563" s="184"/>
      <c r="AP563" s="190"/>
      <c r="AQ563" s="190"/>
      <c r="AR563" s="190"/>
      <c r="AS563" s="184"/>
      <c r="AT563" s="184"/>
      <c r="AU563" s="190"/>
      <c r="AV563" s="300"/>
    </row>
    <row r="564" spans="1:48" ht="31.2" customHeight="1">
      <c r="A564" s="359"/>
      <c r="B564" s="356"/>
      <c r="C564" s="356"/>
      <c r="D564" s="188" t="s">
        <v>2</v>
      </c>
      <c r="E564" s="186">
        <f t="shared" si="1736"/>
        <v>0</v>
      </c>
      <c r="F564" s="186">
        <f t="shared" si="1737"/>
        <v>0</v>
      </c>
      <c r="G564" s="186" t="e">
        <f t="shared" si="1726"/>
        <v>#DIV/0!</v>
      </c>
      <c r="H564" s="184"/>
      <c r="I564" s="184"/>
      <c r="J564" s="190"/>
      <c r="K564" s="184"/>
      <c r="L564" s="184"/>
      <c r="M564" s="190"/>
      <c r="N564" s="184"/>
      <c r="O564" s="184"/>
      <c r="P564" s="190"/>
      <c r="Q564" s="184"/>
      <c r="R564" s="184"/>
      <c r="S564" s="190"/>
      <c r="T564" s="184"/>
      <c r="U564" s="184"/>
      <c r="V564" s="190"/>
      <c r="W564" s="184"/>
      <c r="X564" s="184"/>
      <c r="Y564" s="190"/>
      <c r="Z564" s="184"/>
      <c r="AA564" s="184"/>
      <c r="AB564" s="190"/>
      <c r="AC564" s="184"/>
      <c r="AD564" s="184"/>
      <c r="AE564" s="190"/>
      <c r="AF564" s="184"/>
      <c r="AG564" s="184"/>
      <c r="AH564" s="190"/>
      <c r="AI564" s="184"/>
      <c r="AJ564" s="184"/>
      <c r="AK564" s="190"/>
      <c r="AL564" s="190"/>
      <c r="AM564" s="190"/>
      <c r="AN564" s="184"/>
      <c r="AO564" s="184"/>
      <c r="AP564" s="190"/>
      <c r="AQ564" s="190"/>
      <c r="AR564" s="190"/>
      <c r="AS564" s="184"/>
      <c r="AT564" s="184"/>
      <c r="AU564" s="190"/>
      <c r="AV564" s="300"/>
    </row>
    <row r="565" spans="1:48" ht="48" customHeight="1">
      <c r="A565" s="359"/>
      <c r="B565" s="356"/>
      <c r="C565" s="356"/>
      <c r="D565" s="209" t="s">
        <v>456</v>
      </c>
      <c r="E565" s="186">
        <f t="shared" si="1736"/>
        <v>800</v>
      </c>
      <c r="F565" s="186">
        <f t="shared" si="1737"/>
        <v>596</v>
      </c>
      <c r="G565" s="186">
        <f t="shared" si="1726"/>
        <v>74.5</v>
      </c>
      <c r="H565" s="184"/>
      <c r="I565" s="184"/>
      <c r="J565" s="190"/>
      <c r="K565" s="184"/>
      <c r="L565" s="184"/>
      <c r="M565" s="190"/>
      <c r="N565" s="184"/>
      <c r="O565" s="184"/>
      <c r="P565" s="190"/>
      <c r="Q565" s="184"/>
      <c r="R565" s="184"/>
      <c r="S565" s="190"/>
      <c r="T565" s="184"/>
      <c r="U565" s="184"/>
      <c r="V565" s="190"/>
      <c r="W565" s="184"/>
      <c r="X565" s="184"/>
      <c r="Y565" s="190"/>
      <c r="Z565" s="184"/>
      <c r="AA565" s="184"/>
      <c r="AB565" s="190"/>
      <c r="AC565" s="184"/>
      <c r="AD565" s="184"/>
      <c r="AE565" s="190"/>
      <c r="AF565" s="184">
        <v>596</v>
      </c>
      <c r="AG565" s="184">
        <v>596</v>
      </c>
      <c r="AH565" s="190"/>
      <c r="AI565" s="184">
        <f>800-596</f>
        <v>204</v>
      </c>
      <c r="AJ565" s="184"/>
      <c r="AK565" s="190"/>
      <c r="AL565" s="190"/>
      <c r="AM565" s="190"/>
      <c r="AN565" s="184"/>
      <c r="AO565" s="184"/>
      <c r="AP565" s="190"/>
      <c r="AQ565" s="190"/>
      <c r="AR565" s="190"/>
      <c r="AS565" s="184"/>
      <c r="AT565" s="184"/>
      <c r="AU565" s="190"/>
      <c r="AV565" s="300"/>
    </row>
    <row r="566" spans="1:48" ht="30" customHeight="1">
      <c r="A566" s="359"/>
      <c r="B566" s="356"/>
      <c r="C566" s="356"/>
      <c r="D566" s="189" t="s">
        <v>273</v>
      </c>
      <c r="E566" s="186">
        <f t="shared" si="1736"/>
        <v>0</v>
      </c>
      <c r="F566" s="186">
        <f t="shared" si="1737"/>
        <v>0</v>
      </c>
      <c r="G566" s="186" t="e">
        <f t="shared" si="1726"/>
        <v>#DIV/0!</v>
      </c>
      <c r="H566" s="184"/>
      <c r="I566" s="184"/>
      <c r="J566" s="190"/>
      <c r="K566" s="184"/>
      <c r="L566" s="184"/>
      <c r="M566" s="190"/>
      <c r="N566" s="184"/>
      <c r="O566" s="184"/>
      <c r="P566" s="190"/>
      <c r="Q566" s="184"/>
      <c r="R566" s="184"/>
      <c r="S566" s="190"/>
      <c r="T566" s="184"/>
      <c r="U566" s="184"/>
      <c r="V566" s="190"/>
      <c r="W566" s="184"/>
      <c r="X566" s="184"/>
      <c r="Y566" s="190"/>
      <c r="Z566" s="184"/>
      <c r="AA566" s="184"/>
      <c r="AB566" s="190"/>
      <c r="AC566" s="184"/>
      <c r="AD566" s="184"/>
      <c r="AE566" s="190"/>
      <c r="AF566" s="184"/>
      <c r="AG566" s="184"/>
      <c r="AH566" s="190"/>
      <c r="AI566" s="184"/>
      <c r="AJ566" s="184"/>
      <c r="AK566" s="190"/>
      <c r="AL566" s="190"/>
      <c r="AM566" s="190"/>
      <c r="AN566" s="184"/>
      <c r="AO566" s="184"/>
      <c r="AP566" s="190"/>
      <c r="AQ566" s="190"/>
      <c r="AR566" s="190"/>
      <c r="AS566" s="184"/>
      <c r="AT566" s="184"/>
      <c r="AU566" s="190"/>
      <c r="AV566" s="300"/>
    </row>
    <row r="567" spans="1:48" ht="30" customHeight="1">
      <c r="A567" s="360"/>
      <c r="B567" s="357"/>
      <c r="C567" s="357"/>
      <c r="D567" s="209" t="s">
        <v>441</v>
      </c>
      <c r="E567" s="186">
        <f t="shared" si="1736"/>
        <v>200</v>
      </c>
      <c r="F567" s="186">
        <f t="shared" si="1737"/>
        <v>149</v>
      </c>
      <c r="G567" s="186">
        <f t="shared" si="1726"/>
        <v>74.5</v>
      </c>
      <c r="H567" s="184"/>
      <c r="I567" s="184"/>
      <c r="J567" s="190"/>
      <c r="K567" s="184"/>
      <c r="L567" s="184"/>
      <c r="M567" s="190"/>
      <c r="N567" s="184"/>
      <c r="O567" s="184"/>
      <c r="P567" s="190"/>
      <c r="Q567" s="184"/>
      <c r="R567" s="184"/>
      <c r="S567" s="190"/>
      <c r="T567" s="184"/>
      <c r="U567" s="184"/>
      <c r="V567" s="190"/>
      <c r="W567" s="184"/>
      <c r="X567" s="184"/>
      <c r="Y567" s="190"/>
      <c r="Z567" s="184"/>
      <c r="AA567" s="184"/>
      <c r="AB567" s="190"/>
      <c r="AC567" s="184"/>
      <c r="AD567" s="184"/>
      <c r="AE567" s="190"/>
      <c r="AF567" s="184">
        <v>149</v>
      </c>
      <c r="AG567" s="184">
        <v>149</v>
      </c>
      <c r="AH567" s="190"/>
      <c r="AI567" s="184">
        <f>200-149</f>
        <v>51</v>
      </c>
      <c r="AJ567" s="184"/>
      <c r="AK567" s="190"/>
      <c r="AL567" s="190"/>
      <c r="AM567" s="190"/>
      <c r="AN567" s="184"/>
      <c r="AO567" s="184"/>
      <c r="AP567" s="190"/>
      <c r="AQ567" s="190"/>
      <c r="AR567" s="190"/>
      <c r="AS567" s="184"/>
      <c r="AT567" s="184"/>
      <c r="AU567" s="190"/>
      <c r="AV567" s="231"/>
    </row>
    <row r="568" spans="1:48" s="116" customFormat="1" ht="22.2" customHeight="1">
      <c r="A568" s="358" t="s">
        <v>391</v>
      </c>
      <c r="B568" s="355" t="s">
        <v>400</v>
      </c>
      <c r="C568" s="355" t="s">
        <v>440</v>
      </c>
      <c r="D568" s="192" t="s">
        <v>41</v>
      </c>
      <c r="E568" s="186">
        <f t="shared" si="1736"/>
        <v>55.5</v>
      </c>
      <c r="F568" s="186">
        <f t="shared" si="1737"/>
        <v>0</v>
      </c>
      <c r="G568" s="186">
        <f t="shared" si="1726"/>
        <v>0</v>
      </c>
      <c r="H568" s="186">
        <f>H569+H570+H571+H573</f>
        <v>0</v>
      </c>
      <c r="I568" s="186">
        <f t="shared" ref="I568:AU568" si="1742">I569+I570+I571+I573</f>
        <v>0</v>
      </c>
      <c r="J568" s="186">
        <f t="shared" si="1742"/>
        <v>0</v>
      </c>
      <c r="K568" s="186">
        <f t="shared" si="1742"/>
        <v>0</v>
      </c>
      <c r="L568" s="186">
        <f t="shared" si="1742"/>
        <v>0</v>
      </c>
      <c r="M568" s="186">
        <f t="shared" si="1742"/>
        <v>0</v>
      </c>
      <c r="N568" s="186">
        <f t="shared" si="1742"/>
        <v>0</v>
      </c>
      <c r="O568" s="186">
        <f t="shared" si="1742"/>
        <v>0</v>
      </c>
      <c r="P568" s="186">
        <f t="shared" si="1742"/>
        <v>0</v>
      </c>
      <c r="Q568" s="186">
        <f t="shared" si="1742"/>
        <v>0</v>
      </c>
      <c r="R568" s="186">
        <f t="shared" si="1742"/>
        <v>0</v>
      </c>
      <c r="S568" s="186">
        <f t="shared" si="1742"/>
        <v>0</v>
      </c>
      <c r="T568" s="186">
        <f t="shared" si="1742"/>
        <v>0</v>
      </c>
      <c r="U568" s="186">
        <f t="shared" si="1742"/>
        <v>0</v>
      </c>
      <c r="V568" s="186">
        <f t="shared" si="1742"/>
        <v>0</v>
      </c>
      <c r="W568" s="186">
        <f t="shared" si="1742"/>
        <v>0</v>
      </c>
      <c r="X568" s="186">
        <f t="shared" si="1742"/>
        <v>0</v>
      </c>
      <c r="Y568" s="186">
        <f t="shared" si="1742"/>
        <v>0</v>
      </c>
      <c r="Z568" s="186">
        <f t="shared" si="1742"/>
        <v>0</v>
      </c>
      <c r="AA568" s="186">
        <f t="shared" si="1742"/>
        <v>0</v>
      </c>
      <c r="AB568" s="186">
        <f t="shared" si="1742"/>
        <v>0</v>
      </c>
      <c r="AC568" s="186">
        <f t="shared" si="1742"/>
        <v>0</v>
      </c>
      <c r="AD568" s="186">
        <f t="shared" si="1742"/>
        <v>0</v>
      </c>
      <c r="AE568" s="186">
        <f t="shared" si="1742"/>
        <v>0</v>
      </c>
      <c r="AF568" s="186">
        <f t="shared" si="1742"/>
        <v>0</v>
      </c>
      <c r="AG568" s="186">
        <f t="shared" si="1742"/>
        <v>0</v>
      </c>
      <c r="AH568" s="186">
        <f t="shared" si="1742"/>
        <v>0</v>
      </c>
      <c r="AI568" s="186">
        <f t="shared" si="1742"/>
        <v>55.5</v>
      </c>
      <c r="AJ568" s="186">
        <f t="shared" si="1742"/>
        <v>0</v>
      </c>
      <c r="AK568" s="186">
        <f t="shared" si="1742"/>
        <v>0</v>
      </c>
      <c r="AL568" s="186">
        <f t="shared" si="1742"/>
        <v>0</v>
      </c>
      <c r="AM568" s="186">
        <f t="shared" si="1742"/>
        <v>0</v>
      </c>
      <c r="AN568" s="186">
        <f t="shared" si="1742"/>
        <v>0</v>
      </c>
      <c r="AO568" s="186">
        <f t="shared" si="1742"/>
        <v>0</v>
      </c>
      <c r="AP568" s="186">
        <f t="shared" si="1742"/>
        <v>0</v>
      </c>
      <c r="AQ568" s="186">
        <f t="shared" si="1742"/>
        <v>0</v>
      </c>
      <c r="AR568" s="186">
        <f t="shared" si="1742"/>
        <v>0</v>
      </c>
      <c r="AS568" s="186">
        <f t="shared" si="1742"/>
        <v>0</v>
      </c>
      <c r="AT568" s="186">
        <f t="shared" si="1742"/>
        <v>0</v>
      </c>
      <c r="AU568" s="186">
        <f t="shared" si="1742"/>
        <v>0</v>
      </c>
      <c r="AV568" s="300"/>
    </row>
    <row r="569" spans="1:48">
      <c r="A569" s="359"/>
      <c r="B569" s="356"/>
      <c r="C569" s="356"/>
      <c r="D569" s="188" t="s">
        <v>37</v>
      </c>
      <c r="E569" s="186">
        <f t="shared" si="1736"/>
        <v>0</v>
      </c>
      <c r="F569" s="186">
        <f t="shared" si="1737"/>
        <v>0</v>
      </c>
      <c r="G569" s="186" t="e">
        <f t="shared" si="1726"/>
        <v>#DIV/0!</v>
      </c>
      <c r="H569" s="184"/>
      <c r="I569" s="184"/>
      <c r="J569" s="190"/>
      <c r="K569" s="184"/>
      <c r="L569" s="184"/>
      <c r="M569" s="190"/>
      <c r="N569" s="184"/>
      <c r="O569" s="184"/>
      <c r="P569" s="190"/>
      <c r="Q569" s="184"/>
      <c r="R569" s="184"/>
      <c r="S569" s="190"/>
      <c r="T569" s="184"/>
      <c r="U569" s="184"/>
      <c r="V569" s="190"/>
      <c r="W569" s="184"/>
      <c r="X569" s="184"/>
      <c r="Y569" s="190"/>
      <c r="Z569" s="184"/>
      <c r="AA569" s="184"/>
      <c r="AB569" s="190"/>
      <c r="AC569" s="184"/>
      <c r="AD569" s="184"/>
      <c r="AE569" s="190"/>
      <c r="AF569" s="184"/>
      <c r="AG569" s="184"/>
      <c r="AH569" s="190"/>
      <c r="AI569" s="184"/>
      <c r="AJ569" s="184"/>
      <c r="AK569" s="190"/>
      <c r="AL569" s="184"/>
      <c r="AM569" s="184"/>
      <c r="AN569" s="184"/>
      <c r="AO569" s="184"/>
      <c r="AP569" s="190"/>
      <c r="AQ569" s="190"/>
      <c r="AR569" s="190"/>
      <c r="AS569" s="184"/>
      <c r="AT569" s="184"/>
      <c r="AU569" s="190"/>
      <c r="AV569" s="300"/>
    </row>
    <row r="570" spans="1:48" ht="31.2" customHeight="1">
      <c r="A570" s="359"/>
      <c r="B570" s="356"/>
      <c r="C570" s="356"/>
      <c r="D570" s="188" t="s">
        <v>2</v>
      </c>
      <c r="E570" s="186">
        <f t="shared" si="1736"/>
        <v>0</v>
      </c>
      <c r="F570" s="186">
        <f t="shared" si="1737"/>
        <v>0</v>
      </c>
      <c r="G570" s="186" t="e">
        <f t="shared" si="1726"/>
        <v>#DIV/0!</v>
      </c>
      <c r="H570" s="184"/>
      <c r="I570" s="184"/>
      <c r="J570" s="190"/>
      <c r="K570" s="184"/>
      <c r="L570" s="184"/>
      <c r="M570" s="190"/>
      <c r="N570" s="184"/>
      <c r="O570" s="184"/>
      <c r="P570" s="190"/>
      <c r="Q570" s="184"/>
      <c r="R570" s="184"/>
      <c r="S570" s="190"/>
      <c r="T570" s="184"/>
      <c r="U570" s="184"/>
      <c r="V570" s="190"/>
      <c r="W570" s="184"/>
      <c r="X570" s="184"/>
      <c r="Y570" s="190"/>
      <c r="Z570" s="184"/>
      <c r="AA570" s="184"/>
      <c r="AB570" s="190"/>
      <c r="AC570" s="184"/>
      <c r="AD570" s="184"/>
      <c r="AE570" s="190"/>
      <c r="AF570" s="184"/>
      <c r="AG570" s="184"/>
      <c r="AH570" s="190"/>
      <c r="AI570" s="184"/>
      <c r="AJ570" s="184"/>
      <c r="AK570" s="190"/>
      <c r="AL570" s="190"/>
      <c r="AM570" s="190"/>
      <c r="AN570" s="184"/>
      <c r="AO570" s="184"/>
      <c r="AP570" s="190"/>
      <c r="AQ570" s="190"/>
      <c r="AR570" s="190"/>
      <c r="AS570" s="184"/>
      <c r="AT570" s="184"/>
      <c r="AU570" s="190"/>
      <c r="AV570" s="300"/>
    </row>
    <row r="571" spans="1:48" ht="36.75" customHeight="1">
      <c r="A571" s="359"/>
      <c r="B571" s="356"/>
      <c r="C571" s="356"/>
      <c r="D571" s="209" t="s">
        <v>456</v>
      </c>
      <c r="E571" s="186">
        <f t="shared" si="1736"/>
        <v>15.5</v>
      </c>
      <c r="F571" s="186">
        <f t="shared" si="1737"/>
        <v>0</v>
      </c>
      <c r="G571" s="186">
        <f t="shared" si="1726"/>
        <v>0</v>
      </c>
      <c r="H571" s="184"/>
      <c r="I571" s="184"/>
      <c r="J571" s="190"/>
      <c r="K571" s="184"/>
      <c r="L571" s="184"/>
      <c r="M571" s="190"/>
      <c r="N571" s="184"/>
      <c r="O571" s="184"/>
      <c r="P571" s="190"/>
      <c r="Q571" s="184"/>
      <c r="R571" s="184"/>
      <c r="S571" s="190"/>
      <c r="T571" s="184"/>
      <c r="U571" s="184"/>
      <c r="V571" s="190"/>
      <c r="W571" s="184"/>
      <c r="X571" s="184"/>
      <c r="Y571" s="190"/>
      <c r="Z571" s="184"/>
      <c r="AA571" s="184"/>
      <c r="AB571" s="190"/>
      <c r="AC571" s="204"/>
      <c r="AD571" s="184"/>
      <c r="AE571" s="190"/>
      <c r="AF571" s="204"/>
      <c r="AG571" s="184"/>
      <c r="AH571" s="190"/>
      <c r="AI571" s="204">
        <v>15.5</v>
      </c>
      <c r="AJ571" s="184"/>
      <c r="AK571" s="190"/>
      <c r="AL571" s="190"/>
      <c r="AM571" s="190"/>
      <c r="AN571" s="184"/>
      <c r="AO571" s="184"/>
      <c r="AP571" s="190"/>
      <c r="AQ571" s="190"/>
      <c r="AR571" s="190"/>
      <c r="AS571" s="184"/>
      <c r="AT571" s="184"/>
      <c r="AU571" s="190"/>
      <c r="AV571" s="300"/>
    </row>
    <row r="572" spans="1:48" ht="30" customHeight="1">
      <c r="A572" s="359"/>
      <c r="B572" s="356"/>
      <c r="C572" s="356"/>
      <c r="D572" s="189" t="s">
        <v>273</v>
      </c>
      <c r="E572" s="186">
        <f t="shared" si="1736"/>
        <v>0</v>
      </c>
      <c r="F572" s="186">
        <f t="shared" si="1737"/>
        <v>0</v>
      </c>
      <c r="G572" s="186" t="e">
        <f t="shared" si="1726"/>
        <v>#DIV/0!</v>
      </c>
      <c r="H572" s="184"/>
      <c r="I572" s="184"/>
      <c r="J572" s="190"/>
      <c r="K572" s="184"/>
      <c r="L572" s="184"/>
      <c r="M572" s="190"/>
      <c r="N572" s="184"/>
      <c r="O572" s="184"/>
      <c r="P572" s="190"/>
      <c r="Q572" s="184"/>
      <c r="R572" s="184"/>
      <c r="S572" s="190"/>
      <c r="T572" s="184"/>
      <c r="U572" s="184"/>
      <c r="V572" s="190"/>
      <c r="W572" s="184"/>
      <c r="X572" s="184"/>
      <c r="Y572" s="190"/>
      <c r="Z572" s="184"/>
      <c r="AA572" s="184"/>
      <c r="AB572" s="190"/>
      <c r="AC572" s="204"/>
      <c r="AD572" s="184"/>
      <c r="AE572" s="190"/>
      <c r="AF572" s="204"/>
      <c r="AG572" s="184"/>
      <c r="AH572" s="190"/>
      <c r="AI572" s="204"/>
      <c r="AJ572" s="184"/>
      <c r="AK572" s="190"/>
      <c r="AL572" s="190"/>
      <c r="AM572" s="190"/>
      <c r="AN572" s="184"/>
      <c r="AO572" s="184"/>
      <c r="AP572" s="190"/>
      <c r="AQ572" s="190"/>
      <c r="AR572" s="190"/>
      <c r="AS572" s="184"/>
      <c r="AT572" s="184"/>
      <c r="AU572" s="190"/>
      <c r="AV572" s="300"/>
    </row>
    <row r="573" spans="1:48" ht="30" customHeight="1">
      <c r="A573" s="360"/>
      <c r="B573" s="357"/>
      <c r="C573" s="357"/>
      <c r="D573" s="209" t="s">
        <v>441</v>
      </c>
      <c r="E573" s="186">
        <f t="shared" si="1736"/>
        <v>40</v>
      </c>
      <c r="F573" s="186">
        <f t="shared" si="1737"/>
        <v>0</v>
      </c>
      <c r="G573" s="186">
        <f t="shared" si="1726"/>
        <v>0</v>
      </c>
      <c r="H573" s="184"/>
      <c r="I573" s="184"/>
      <c r="J573" s="190"/>
      <c r="K573" s="184"/>
      <c r="L573" s="184"/>
      <c r="M573" s="190"/>
      <c r="N573" s="184"/>
      <c r="O573" s="184"/>
      <c r="P573" s="190"/>
      <c r="Q573" s="184"/>
      <c r="R573" s="184"/>
      <c r="S573" s="190"/>
      <c r="T573" s="184"/>
      <c r="U573" s="184"/>
      <c r="V573" s="190"/>
      <c r="W573" s="184"/>
      <c r="X573" s="184"/>
      <c r="Y573" s="190"/>
      <c r="Z573" s="184"/>
      <c r="AA573" s="184"/>
      <c r="AB573" s="190"/>
      <c r="AC573" s="204"/>
      <c r="AD573" s="184"/>
      <c r="AE573" s="190"/>
      <c r="AF573" s="204"/>
      <c r="AG573" s="184"/>
      <c r="AH573" s="190"/>
      <c r="AI573" s="204">
        <v>40</v>
      </c>
      <c r="AJ573" s="184"/>
      <c r="AK573" s="190"/>
      <c r="AL573" s="190"/>
      <c r="AM573" s="190"/>
      <c r="AN573" s="184"/>
      <c r="AO573" s="184"/>
      <c r="AP573" s="190"/>
      <c r="AQ573" s="190"/>
      <c r="AR573" s="190"/>
      <c r="AS573" s="184"/>
      <c r="AT573" s="184"/>
      <c r="AU573" s="190"/>
      <c r="AV573" s="231"/>
    </row>
    <row r="574" spans="1:48" s="116" customFormat="1" ht="22.2" customHeight="1">
      <c r="A574" s="358" t="s">
        <v>392</v>
      </c>
      <c r="B574" s="355" t="s">
        <v>401</v>
      </c>
      <c r="C574" s="355" t="s">
        <v>440</v>
      </c>
      <c r="D574" s="192" t="s">
        <v>41</v>
      </c>
      <c r="E574" s="186">
        <f t="shared" si="1736"/>
        <v>45.5</v>
      </c>
      <c r="F574" s="186">
        <f t="shared" si="1737"/>
        <v>0</v>
      </c>
      <c r="G574" s="186">
        <f t="shared" si="1726"/>
        <v>0</v>
      </c>
      <c r="H574" s="186">
        <f>H575+H576+H577+H579</f>
        <v>0</v>
      </c>
      <c r="I574" s="186">
        <f t="shared" ref="I574:AU574" si="1743">I575+I576+I577+I579</f>
        <v>0</v>
      </c>
      <c r="J574" s="186">
        <f t="shared" si="1743"/>
        <v>0</v>
      </c>
      <c r="K574" s="186">
        <f t="shared" si="1743"/>
        <v>0</v>
      </c>
      <c r="L574" s="186">
        <f t="shared" si="1743"/>
        <v>0</v>
      </c>
      <c r="M574" s="186">
        <f t="shared" si="1743"/>
        <v>0</v>
      </c>
      <c r="N574" s="186">
        <f t="shared" si="1743"/>
        <v>0</v>
      </c>
      <c r="O574" s="186">
        <f t="shared" si="1743"/>
        <v>0</v>
      </c>
      <c r="P574" s="186">
        <f t="shared" si="1743"/>
        <v>0</v>
      </c>
      <c r="Q574" s="186">
        <f t="shared" si="1743"/>
        <v>0</v>
      </c>
      <c r="R574" s="186">
        <f t="shared" si="1743"/>
        <v>0</v>
      </c>
      <c r="S574" s="186">
        <f t="shared" si="1743"/>
        <v>0</v>
      </c>
      <c r="T574" s="186">
        <f t="shared" si="1743"/>
        <v>0</v>
      </c>
      <c r="U574" s="186">
        <f t="shared" si="1743"/>
        <v>0</v>
      </c>
      <c r="V574" s="186">
        <f t="shared" si="1743"/>
        <v>0</v>
      </c>
      <c r="W574" s="186">
        <f t="shared" si="1743"/>
        <v>0</v>
      </c>
      <c r="X574" s="186">
        <f t="shared" si="1743"/>
        <v>0</v>
      </c>
      <c r="Y574" s="186">
        <f t="shared" si="1743"/>
        <v>0</v>
      </c>
      <c r="Z574" s="186">
        <f t="shared" si="1743"/>
        <v>0</v>
      </c>
      <c r="AA574" s="186">
        <f t="shared" si="1743"/>
        <v>0</v>
      </c>
      <c r="AB574" s="186">
        <f t="shared" si="1743"/>
        <v>0</v>
      </c>
      <c r="AC574" s="186">
        <f t="shared" si="1743"/>
        <v>0</v>
      </c>
      <c r="AD574" s="186">
        <f t="shared" si="1743"/>
        <v>0</v>
      </c>
      <c r="AE574" s="186">
        <f t="shared" si="1743"/>
        <v>0</v>
      </c>
      <c r="AF574" s="186">
        <f t="shared" si="1743"/>
        <v>0</v>
      </c>
      <c r="AG574" s="186">
        <f t="shared" si="1743"/>
        <v>0</v>
      </c>
      <c r="AH574" s="186">
        <f t="shared" si="1743"/>
        <v>0</v>
      </c>
      <c r="AI574" s="186">
        <f t="shared" si="1743"/>
        <v>45.5</v>
      </c>
      <c r="AJ574" s="186">
        <f t="shared" si="1743"/>
        <v>0</v>
      </c>
      <c r="AK574" s="186">
        <f t="shared" si="1743"/>
        <v>0</v>
      </c>
      <c r="AL574" s="186">
        <f t="shared" si="1743"/>
        <v>0</v>
      </c>
      <c r="AM574" s="186">
        <f t="shared" si="1743"/>
        <v>0</v>
      </c>
      <c r="AN574" s="186">
        <f t="shared" si="1743"/>
        <v>0</v>
      </c>
      <c r="AO574" s="186">
        <f t="shared" si="1743"/>
        <v>0</v>
      </c>
      <c r="AP574" s="186">
        <f t="shared" si="1743"/>
        <v>0</v>
      </c>
      <c r="AQ574" s="186">
        <f t="shared" si="1743"/>
        <v>0</v>
      </c>
      <c r="AR574" s="186">
        <f t="shared" si="1743"/>
        <v>0</v>
      </c>
      <c r="AS574" s="186">
        <f t="shared" si="1743"/>
        <v>0</v>
      </c>
      <c r="AT574" s="186">
        <f t="shared" si="1743"/>
        <v>0</v>
      </c>
      <c r="AU574" s="186">
        <f t="shared" si="1743"/>
        <v>0</v>
      </c>
      <c r="AV574" s="300"/>
    </row>
    <row r="575" spans="1:48">
      <c r="A575" s="359"/>
      <c r="B575" s="356"/>
      <c r="C575" s="356"/>
      <c r="D575" s="188" t="s">
        <v>37</v>
      </c>
      <c r="E575" s="186">
        <f t="shared" si="1736"/>
        <v>0</v>
      </c>
      <c r="F575" s="186">
        <f t="shared" si="1737"/>
        <v>0</v>
      </c>
      <c r="G575" s="186" t="e">
        <f t="shared" si="1726"/>
        <v>#DIV/0!</v>
      </c>
      <c r="H575" s="184"/>
      <c r="I575" s="184"/>
      <c r="J575" s="190"/>
      <c r="K575" s="184"/>
      <c r="L575" s="184"/>
      <c r="M575" s="190"/>
      <c r="N575" s="184"/>
      <c r="O575" s="184"/>
      <c r="P575" s="190"/>
      <c r="Q575" s="184"/>
      <c r="R575" s="184"/>
      <c r="S575" s="190"/>
      <c r="T575" s="184"/>
      <c r="U575" s="184"/>
      <c r="V575" s="190"/>
      <c r="W575" s="184"/>
      <c r="X575" s="184"/>
      <c r="Y575" s="190"/>
      <c r="Z575" s="184"/>
      <c r="AA575" s="184"/>
      <c r="AB575" s="190"/>
      <c r="AC575" s="184"/>
      <c r="AD575" s="184"/>
      <c r="AE575" s="190"/>
      <c r="AF575" s="184"/>
      <c r="AG575" s="184"/>
      <c r="AH575" s="190"/>
      <c r="AI575" s="184"/>
      <c r="AJ575" s="184"/>
      <c r="AK575" s="190"/>
      <c r="AL575" s="184"/>
      <c r="AM575" s="184"/>
      <c r="AN575" s="184"/>
      <c r="AO575" s="184"/>
      <c r="AP575" s="190"/>
      <c r="AQ575" s="190"/>
      <c r="AR575" s="190"/>
      <c r="AS575" s="184"/>
      <c r="AT575" s="184"/>
      <c r="AU575" s="190"/>
      <c r="AV575" s="300"/>
    </row>
    <row r="576" spans="1:48" ht="31.2" customHeight="1">
      <c r="A576" s="359"/>
      <c r="B576" s="356"/>
      <c r="C576" s="356"/>
      <c r="D576" s="188" t="s">
        <v>2</v>
      </c>
      <c r="E576" s="186">
        <f t="shared" ref="E576:E607" si="1744">H576+K576+N576+Q576+T576+W576+Z576+AC576+AF576+AI576+AN576+AS576</f>
        <v>0</v>
      </c>
      <c r="F576" s="186">
        <f t="shared" ref="F576:F607" si="1745">I576+L576+O576+R576+U576+X576+AA576+AD576+AG576+AJ576+AO576+AT576</f>
        <v>0</v>
      </c>
      <c r="G576" s="186" t="e">
        <f t="shared" si="1726"/>
        <v>#DIV/0!</v>
      </c>
      <c r="H576" s="184"/>
      <c r="I576" s="184"/>
      <c r="J576" s="190"/>
      <c r="K576" s="184"/>
      <c r="L576" s="184"/>
      <c r="M576" s="190"/>
      <c r="N576" s="184"/>
      <c r="O576" s="184"/>
      <c r="P576" s="190"/>
      <c r="Q576" s="184"/>
      <c r="R576" s="184"/>
      <c r="S576" s="190"/>
      <c r="T576" s="184"/>
      <c r="U576" s="184"/>
      <c r="V576" s="190"/>
      <c r="W576" s="184"/>
      <c r="X576" s="184"/>
      <c r="Y576" s="190"/>
      <c r="Z576" s="184"/>
      <c r="AA576" s="184"/>
      <c r="AB576" s="190"/>
      <c r="AC576" s="184"/>
      <c r="AD576" s="184"/>
      <c r="AE576" s="190"/>
      <c r="AF576" s="184"/>
      <c r="AG576" s="184"/>
      <c r="AH576" s="190"/>
      <c r="AI576" s="184"/>
      <c r="AJ576" s="184"/>
      <c r="AK576" s="190"/>
      <c r="AL576" s="190"/>
      <c r="AM576" s="190"/>
      <c r="AN576" s="184"/>
      <c r="AO576" s="184"/>
      <c r="AP576" s="190"/>
      <c r="AQ576" s="190"/>
      <c r="AR576" s="190"/>
      <c r="AS576" s="184"/>
      <c r="AT576" s="184"/>
      <c r="AU576" s="190"/>
      <c r="AV576" s="300"/>
    </row>
    <row r="577" spans="1:48" ht="36.75" customHeight="1">
      <c r="A577" s="359"/>
      <c r="B577" s="356"/>
      <c r="C577" s="356"/>
      <c r="D577" s="209" t="s">
        <v>456</v>
      </c>
      <c r="E577" s="186">
        <f t="shared" si="1744"/>
        <v>15.5</v>
      </c>
      <c r="F577" s="186">
        <f t="shared" si="1745"/>
        <v>0</v>
      </c>
      <c r="G577" s="186">
        <f t="shared" si="1726"/>
        <v>0</v>
      </c>
      <c r="H577" s="184"/>
      <c r="I577" s="184"/>
      <c r="J577" s="190"/>
      <c r="K577" s="184"/>
      <c r="L577" s="184"/>
      <c r="M577" s="190"/>
      <c r="N577" s="184"/>
      <c r="O577" s="184"/>
      <c r="P577" s="190"/>
      <c r="Q577" s="184"/>
      <c r="R577" s="184"/>
      <c r="S577" s="190"/>
      <c r="T577" s="184"/>
      <c r="U577" s="184"/>
      <c r="V577" s="190"/>
      <c r="W577" s="184"/>
      <c r="X577" s="184"/>
      <c r="Y577" s="190"/>
      <c r="Z577" s="184"/>
      <c r="AA577" s="184"/>
      <c r="AB577" s="190"/>
      <c r="AC577" s="204"/>
      <c r="AD577" s="184"/>
      <c r="AE577" s="190"/>
      <c r="AF577" s="204"/>
      <c r="AG577" s="184"/>
      <c r="AH577" s="190"/>
      <c r="AI577" s="204">
        <v>15.5</v>
      </c>
      <c r="AJ577" s="184"/>
      <c r="AK577" s="190"/>
      <c r="AL577" s="190"/>
      <c r="AM577" s="190"/>
      <c r="AN577" s="184"/>
      <c r="AO577" s="184"/>
      <c r="AP577" s="190"/>
      <c r="AQ577" s="190"/>
      <c r="AR577" s="190"/>
      <c r="AS577" s="184"/>
      <c r="AT577" s="184"/>
      <c r="AU577" s="190"/>
      <c r="AV577" s="300"/>
    </row>
    <row r="578" spans="1:48" ht="30" customHeight="1">
      <c r="A578" s="359"/>
      <c r="B578" s="356"/>
      <c r="C578" s="356"/>
      <c r="D578" s="189" t="s">
        <v>273</v>
      </c>
      <c r="E578" s="186">
        <f t="shared" si="1744"/>
        <v>0</v>
      </c>
      <c r="F578" s="186">
        <f t="shared" si="1745"/>
        <v>0</v>
      </c>
      <c r="G578" s="186" t="e">
        <f t="shared" si="1726"/>
        <v>#DIV/0!</v>
      </c>
      <c r="H578" s="184"/>
      <c r="I578" s="184"/>
      <c r="J578" s="190"/>
      <c r="K578" s="184"/>
      <c r="L578" s="184"/>
      <c r="M578" s="190"/>
      <c r="N578" s="184"/>
      <c r="O578" s="184"/>
      <c r="P578" s="190"/>
      <c r="Q578" s="184"/>
      <c r="R578" s="184"/>
      <c r="S578" s="190"/>
      <c r="T578" s="184"/>
      <c r="U578" s="184"/>
      <c r="V578" s="190"/>
      <c r="W578" s="184"/>
      <c r="X578" s="184"/>
      <c r="Y578" s="190"/>
      <c r="Z578" s="184"/>
      <c r="AA578" s="184"/>
      <c r="AB578" s="190"/>
      <c r="AC578" s="204"/>
      <c r="AD578" s="184"/>
      <c r="AE578" s="190"/>
      <c r="AF578" s="204"/>
      <c r="AG578" s="184"/>
      <c r="AH578" s="190"/>
      <c r="AI578" s="204"/>
      <c r="AJ578" s="184"/>
      <c r="AK578" s="190"/>
      <c r="AL578" s="190"/>
      <c r="AM578" s="190"/>
      <c r="AN578" s="184"/>
      <c r="AO578" s="184"/>
      <c r="AP578" s="190"/>
      <c r="AQ578" s="190"/>
      <c r="AR578" s="190"/>
      <c r="AS578" s="184"/>
      <c r="AT578" s="184"/>
      <c r="AU578" s="190"/>
      <c r="AV578" s="300"/>
    </row>
    <row r="579" spans="1:48" ht="30" customHeight="1">
      <c r="A579" s="360"/>
      <c r="B579" s="357"/>
      <c r="C579" s="357"/>
      <c r="D579" s="209" t="s">
        <v>441</v>
      </c>
      <c r="E579" s="186">
        <f t="shared" si="1744"/>
        <v>30</v>
      </c>
      <c r="F579" s="186">
        <f t="shared" si="1745"/>
        <v>0</v>
      </c>
      <c r="G579" s="186">
        <f t="shared" si="1726"/>
        <v>0</v>
      </c>
      <c r="H579" s="184"/>
      <c r="I579" s="184"/>
      <c r="J579" s="190"/>
      <c r="K579" s="184"/>
      <c r="L579" s="184"/>
      <c r="M579" s="190"/>
      <c r="N579" s="184"/>
      <c r="O579" s="184"/>
      <c r="P579" s="190"/>
      <c r="Q579" s="184"/>
      <c r="R579" s="184"/>
      <c r="S579" s="190"/>
      <c r="T579" s="184"/>
      <c r="U579" s="184"/>
      <c r="V579" s="190"/>
      <c r="W579" s="184"/>
      <c r="X579" s="184"/>
      <c r="Y579" s="190"/>
      <c r="Z579" s="184"/>
      <c r="AA579" s="184"/>
      <c r="AB579" s="190"/>
      <c r="AC579" s="204"/>
      <c r="AD579" s="184"/>
      <c r="AE579" s="190"/>
      <c r="AF579" s="204"/>
      <c r="AG579" s="184"/>
      <c r="AH579" s="190"/>
      <c r="AI579" s="204">
        <v>30</v>
      </c>
      <c r="AJ579" s="184"/>
      <c r="AK579" s="190"/>
      <c r="AL579" s="190"/>
      <c r="AM579" s="190"/>
      <c r="AN579" s="184"/>
      <c r="AO579" s="184"/>
      <c r="AP579" s="190"/>
      <c r="AQ579" s="190"/>
      <c r="AR579" s="190"/>
      <c r="AS579" s="184"/>
      <c r="AT579" s="184"/>
      <c r="AU579" s="190"/>
      <c r="AV579" s="231"/>
    </row>
    <row r="580" spans="1:48" s="116" customFormat="1" ht="22.2" customHeight="1">
      <c r="A580" s="358" t="s">
        <v>393</v>
      </c>
      <c r="B580" s="355" t="s">
        <v>402</v>
      </c>
      <c r="C580" s="355" t="s">
        <v>440</v>
      </c>
      <c r="D580" s="192" t="s">
        <v>41</v>
      </c>
      <c r="E580" s="186">
        <f t="shared" si="1744"/>
        <v>65</v>
      </c>
      <c r="F580" s="186">
        <f t="shared" si="1745"/>
        <v>0</v>
      </c>
      <c r="G580" s="186">
        <f t="shared" si="1726"/>
        <v>0</v>
      </c>
      <c r="H580" s="186">
        <f>H581+H582+H583+H585</f>
        <v>0</v>
      </c>
      <c r="I580" s="186">
        <f t="shared" ref="I580:AU580" si="1746">I581+I582+I583+I585</f>
        <v>0</v>
      </c>
      <c r="J580" s="186">
        <f t="shared" si="1746"/>
        <v>0</v>
      </c>
      <c r="K580" s="186">
        <f t="shared" si="1746"/>
        <v>0</v>
      </c>
      <c r="L580" s="186">
        <f t="shared" si="1746"/>
        <v>0</v>
      </c>
      <c r="M580" s="186">
        <f t="shared" si="1746"/>
        <v>0</v>
      </c>
      <c r="N580" s="186">
        <f t="shared" si="1746"/>
        <v>0</v>
      </c>
      <c r="O580" s="186">
        <f t="shared" si="1746"/>
        <v>0</v>
      </c>
      <c r="P580" s="186">
        <f t="shared" si="1746"/>
        <v>0</v>
      </c>
      <c r="Q580" s="186">
        <f t="shared" si="1746"/>
        <v>0</v>
      </c>
      <c r="R580" s="186">
        <f t="shared" si="1746"/>
        <v>0</v>
      </c>
      <c r="S580" s="186">
        <f t="shared" si="1746"/>
        <v>0</v>
      </c>
      <c r="T580" s="186">
        <f t="shared" si="1746"/>
        <v>0</v>
      </c>
      <c r="U580" s="186">
        <f t="shared" si="1746"/>
        <v>0</v>
      </c>
      <c r="V580" s="186">
        <f t="shared" si="1746"/>
        <v>0</v>
      </c>
      <c r="W580" s="186">
        <f t="shared" si="1746"/>
        <v>0</v>
      </c>
      <c r="X580" s="186">
        <f t="shared" si="1746"/>
        <v>0</v>
      </c>
      <c r="Y580" s="186">
        <f t="shared" si="1746"/>
        <v>0</v>
      </c>
      <c r="Z580" s="186">
        <f t="shared" si="1746"/>
        <v>0</v>
      </c>
      <c r="AA580" s="186">
        <f t="shared" si="1746"/>
        <v>0</v>
      </c>
      <c r="AB580" s="186">
        <f t="shared" si="1746"/>
        <v>0</v>
      </c>
      <c r="AC580" s="186">
        <f t="shared" si="1746"/>
        <v>0</v>
      </c>
      <c r="AD580" s="186">
        <f t="shared" si="1746"/>
        <v>0</v>
      </c>
      <c r="AE580" s="186">
        <f t="shared" si="1746"/>
        <v>0</v>
      </c>
      <c r="AF580" s="186">
        <f t="shared" si="1746"/>
        <v>0</v>
      </c>
      <c r="AG580" s="186">
        <f t="shared" si="1746"/>
        <v>0</v>
      </c>
      <c r="AH580" s="186">
        <f t="shared" si="1746"/>
        <v>0</v>
      </c>
      <c r="AI580" s="186">
        <f t="shared" si="1746"/>
        <v>65</v>
      </c>
      <c r="AJ580" s="186">
        <f t="shared" si="1746"/>
        <v>0</v>
      </c>
      <c r="AK580" s="186">
        <f t="shared" si="1746"/>
        <v>0</v>
      </c>
      <c r="AL580" s="186">
        <f t="shared" si="1746"/>
        <v>0</v>
      </c>
      <c r="AM580" s="186">
        <f t="shared" si="1746"/>
        <v>0</v>
      </c>
      <c r="AN580" s="186">
        <f t="shared" si="1746"/>
        <v>0</v>
      </c>
      <c r="AO580" s="186">
        <f t="shared" si="1746"/>
        <v>0</v>
      </c>
      <c r="AP580" s="186">
        <f t="shared" si="1746"/>
        <v>0</v>
      </c>
      <c r="AQ580" s="186">
        <f t="shared" si="1746"/>
        <v>0</v>
      </c>
      <c r="AR580" s="186">
        <f t="shared" si="1746"/>
        <v>0</v>
      </c>
      <c r="AS580" s="186">
        <f t="shared" si="1746"/>
        <v>0</v>
      </c>
      <c r="AT580" s="186">
        <f t="shared" si="1746"/>
        <v>0</v>
      </c>
      <c r="AU580" s="186">
        <f t="shared" si="1746"/>
        <v>0</v>
      </c>
      <c r="AV580" s="300"/>
    </row>
    <row r="581" spans="1:48">
      <c r="A581" s="359"/>
      <c r="B581" s="356"/>
      <c r="C581" s="356"/>
      <c r="D581" s="188" t="s">
        <v>37</v>
      </c>
      <c r="E581" s="186">
        <f t="shared" si="1744"/>
        <v>0</v>
      </c>
      <c r="F581" s="186">
        <f t="shared" si="1745"/>
        <v>0</v>
      </c>
      <c r="G581" s="186" t="e">
        <f t="shared" si="1726"/>
        <v>#DIV/0!</v>
      </c>
      <c r="H581" s="184"/>
      <c r="I581" s="184"/>
      <c r="J581" s="190"/>
      <c r="K581" s="184"/>
      <c r="L581" s="184"/>
      <c r="M581" s="190"/>
      <c r="N581" s="184"/>
      <c r="O581" s="184"/>
      <c r="P581" s="190"/>
      <c r="Q581" s="184"/>
      <c r="R581" s="184"/>
      <c r="S581" s="190"/>
      <c r="T581" s="184"/>
      <c r="U581" s="184"/>
      <c r="V581" s="190"/>
      <c r="W581" s="184"/>
      <c r="X581" s="184"/>
      <c r="Y581" s="190"/>
      <c r="Z581" s="184"/>
      <c r="AA581" s="184"/>
      <c r="AB581" s="190"/>
      <c r="AC581" s="184"/>
      <c r="AD581" s="184"/>
      <c r="AE581" s="190"/>
      <c r="AF581" s="184"/>
      <c r="AG581" s="184"/>
      <c r="AH581" s="190"/>
      <c r="AI581" s="184"/>
      <c r="AJ581" s="184"/>
      <c r="AK581" s="190"/>
      <c r="AL581" s="184"/>
      <c r="AM581" s="184"/>
      <c r="AN581" s="184"/>
      <c r="AO581" s="184"/>
      <c r="AP581" s="190"/>
      <c r="AQ581" s="190"/>
      <c r="AR581" s="190"/>
      <c r="AS581" s="184"/>
      <c r="AT581" s="184"/>
      <c r="AU581" s="190"/>
      <c r="AV581" s="300"/>
    </row>
    <row r="582" spans="1:48" ht="31.2" customHeight="1">
      <c r="A582" s="359"/>
      <c r="B582" s="356"/>
      <c r="C582" s="356"/>
      <c r="D582" s="188" t="s">
        <v>2</v>
      </c>
      <c r="E582" s="186">
        <f t="shared" si="1744"/>
        <v>0</v>
      </c>
      <c r="F582" s="186">
        <f t="shared" si="1745"/>
        <v>0</v>
      </c>
      <c r="G582" s="186" t="e">
        <f t="shared" si="1726"/>
        <v>#DIV/0!</v>
      </c>
      <c r="H582" s="184"/>
      <c r="I582" s="184"/>
      <c r="J582" s="190"/>
      <c r="K582" s="184"/>
      <c r="L582" s="184"/>
      <c r="M582" s="190"/>
      <c r="N582" s="184"/>
      <c r="O582" s="184"/>
      <c r="P582" s="190"/>
      <c r="Q582" s="184"/>
      <c r="R582" s="184"/>
      <c r="S582" s="190"/>
      <c r="T582" s="184"/>
      <c r="U582" s="184"/>
      <c r="V582" s="190"/>
      <c r="W582" s="184"/>
      <c r="X582" s="184"/>
      <c r="Y582" s="190"/>
      <c r="Z582" s="184"/>
      <c r="AA582" s="184"/>
      <c r="AB582" s="190"/>
      <c r="AC582" s="184"/>
      <c r="AD582" s="184"/>
      <c r="AE582" s="190"/>
      <c r="AF582" s="184"/>
      <c r="AG582" s="184"/>
      <c r="AH582" s="190"/>
      <c r="AI582" s="184"/>
      <c r="AJ582" s="184"/>
      <c r="AK582" s="190"/>
      <c r="AL582" s="190"/>
      <c r="AM582" s="190"/>
      <c r="AN582" s="184"/>
      <c r="AO582" s="184"/>
      <c r="AP582" s="190"/>
      <c r="AQ582" s="190"/>
      <c r="AR582" s="190"/>
      <c r="AS582" s="184"/>
      <c r="AT582" s="184"/>
      <c r="AU582" s="190"/>
      <c r="AV582" s="300"/>
    </row>
    <row r="583" spans="1:48" ht="39" customHeight="1">
      <c r="A583" s="359"/>
      <c r="B583" s="356"/>
      <c r="C583" s="356"/>
      <c r="D583" s="209" t="s">
        <v>456</v>
      </c>
      <c r="E583" s="186">
        <f t="shared" si="1744"/>
        <v>25</v>
      </c>
      <c r="F583" s="186">
        <f t="shared" si="1745"/>
        <v>0</v>
      </c>
      <c r="G583" s="186">
        <f t="shared" si="1726"/>
        <v>0</v>
      </c>
      <c r="H583" s="184"/>
      <c r="I583" s="184"/>
      <c r="J583" s="190"/>
      <c r="K583" s="184"/>
      <c r="L583" s="184"/>
      <c r="M583" s="190"/>
      <c r="N583" s="184"/>
      <c r="O583" s="184"/>
      <c r="P583" s="190"/>
      <c r="Q583" s="184"/>
      <c r="R583" s="184"/>
      <c r="S583" s="190"/>
      <c r="T583" s="184"/>
      <c r="U583" s="184"/>
      <c r="V583" s="190"/>
      <c r="W583" s="184"/>
      <c r="X583" s="184"/>
      <c r="Y583" s="190"/>
      <c r="Z583" s="184"/>
      <c r="AA583" s="184"/>
      <c r="AB583" s="190"/>
      <c r="AC583" s="204"/>
      <c r="AD583" s="184"/>
      <c r="AE583" s="190"/>
      <c r="AF583" s="204"/>
      <c r="AG583" s="184"/>
      <c r="AH583" s="190"/>
      <c r="AI583" s="204">
        <v>25</v>
      </c>
      <c r="AJ583" s="184"/>
      <c r="AK583" s="190"/>
      <c r="AL583" s="190"/>
      <c r="AM583" s="190"/>
      <c r="AN583" s="184"/>
      <c r="AO583" s="184"/>
      <c r="AP583" s="190"/>
      <c r="AQ583" s="190"/>
      <c r="AR583" s="190"/>
      <c r="AS583" s="184"/>
      <c r="AT583" s="184"/>
      <c r="AU583" s="190"/>
      <c r="AV583" s="300"/>
    </row>
    <row r="584" spans="1:48" ht="30" customHeight="1">
      <c r="A584" s="359"/>
      <c r="B584" s="356"/>
      <c r="C584" s="356"/>
      <c r="D584" s="189" t="s">
        <v>273</v>
      </c>
      <c r="E584" s="186">
        <f t="shared" si="1744"/>
        <v>0</v>
      </c>
      <c r="F584" s="186">
        <f t="shared" si="1745"/>
        <v>0</v>
      </c>
      <c r="G584" s="186" t="e">
        <f t="shared" si="1726"/>
        <v>#DIV/0!</v>
      </c>
      <c r="H584" s="184"/>
      <c r="I584" s="184"/>
      <c r="J584" s="190"/>
      <c r="K584" s="184"/>
      <c r="L584" s="184"/>
      <c r="M584" s="190"/>
      <c r="N584" s="184"/>
      <c r="O584" s="184"/>
      <c r="P584" s="190"/>
      <c r="Q584" s="184"/>
      <c r="R584" s="184"/>
      <c r="S584" s="190"/>
      <c r="T584" s="184"/>
      <c r="U584" s="184"/>
      <c r="V584" s="190"/>
      <c r="W584" s="184"/>
      <c r="X584" s="184"/>
      <c r="Y584" s="190"/>
      <c r="Z584" s="184"/>
      <c r="AA584" s="184"/>
      <c r="AB584" s="190"/>
      <c r="AC584" s="204"/>
      <c r="AD584" s="184"/>
      <c r="AE584" s="190"/>
      <c r="AF584" s="204"/>
      <c r="AG584" s="184"/>
      <c r="AH584" s="190"/>
      <c r="AI584" s="204"/>
      <c r="AJ584" s="184"/>
      <c r="AK584" s="190"/>
      <c r="AL584" s="190"/>
      <c r="AM584" s="190"/>
      <c r="AN584" s="184"/>
      <c r="AO584" s="184"/>
      <c r="AP584" s="190"/>
      <c r="AQ584" s="190"/>
      <c r="AR584" s="190"/>
      <c r="AS584" s="184"/>
      <c r="AT584" s="184"/>
      <c r="AU584" s="190"/>
      <c r="AV584" s="300"/>
    </row>
    <row r="585" spans="1:48" ht="30" customHeight="1">
      <c r="A585" s="360"/>
      <c r="B585" s="357"/>
      <c r="C585" s="357"/>
      <c r="D585" s="209" t="s">
        <v>441</v>
      </c>
      <c r="E585" s="186">
        <f t="shared" si="1744"/>
        <v>40</v>
      </c>
      <c r="F585" s="186">
        <f t="shared" si="1745"/>
        <v>0</v>
      </c>
      <c r="G585" s="186">
        <f t="shared" si="1726"/>
        <v>0</v>
      </c>
      <c r="H585" s="184"/>
      <c r="I585" s="184"/>
      <c r="J585" s="190"/>
      <c r="K585" s="184"/>
      <c r="L585" s="184"/>
      <c r="M585" s="190"/>
      <c r="N585" s="184"/>
      <c r="O585" s="184"/>
      <c r="P585" s="190"/>
      <c r="Q585" s="184"/>
      <c r="R585" s="184"/>
      <c r="S585" s="190"/>
      <c r="T585" s="184"/>
      <c r="U585" s="184"/>
      <c r="V585" s="190"/>
      <c r="W585" s="184"/>
      <c r="X585" s="184"/>
      <c r="Y585" s="190"/>
      <c r="Z585" s="184"/>
      <c r="AA585" s="184"/>
      <c r="AB585" s="190"/>
      <c r="AC585" s="204"/>
      <c r="AD585" s="184"/>
      <c r="AE585" s="190"/>
      <c r="AF585" s="204"/>
      <c r="AG585" s="184"/>
      <c r="AH585" s="190"/>
      <c r="AI585" s="204">
        <v>40</v>
      </c>
      <c r="AJ585" s="184"/>
      <c r="AK585" s="190"/>
      <c r="AL585" s="190"/>
      <c r="AM585" s="190"/>
      <c r="AN585" s="184"/>
      <c r="AO585" s="184"/>
      <c r="AP585" s="190"/>
      <c r="AQ585" s="190"/>
      <c r="AR585" s="190"/>
      <c r="AS585" s="184"/>
      <c r="AT585" s="184"/>
      <c r="AU585" s="190"/>
      <c r="AV585" s="231"/>
    </row>
    <row r="586" spans="1:48" s="116" customFormat="1" ht="22.2" customHeight="1">
      <c r="A586" s="358" t="s">
        <v>394</v>
      </c>
      <c r="B586" s="355" t="s">
        <v>403</v>
      </c>
      <c r="C586" s="355" t="s">
        <v>440</v>
      </c>
      <c r="D586" s="192" t="s">
        <v>41</v>
      </c>
      <c r="E586" s="186">
        <f t="shared" si="1744"/>
        <v>122</v>
      </c>
      <c r="F586" s="186">
        <f t="shared" si="1745"/>
        <v>0</v>
      </c>
      <c r="G586" s="186">
        <f t="shared" si="1726"/>
        <v>0</v>
      </c>
      <c r="H586" s="186">
        <f>H587+H588+H589+H591</f>
        <v>0</v>
      </c>
      <c r="I586" s="186">
        <f t="shared" ref="I586:AU586" si="1747">I587+I588+I589+I591</f>
        <v>0</v>
      </c>
      <c r="J586" s="186">
        <f t="shared" si="1747"/>
        <v>0</v>
      </c>
      <c r="K586" s="186">
        <f t="shared" si="1747"/>
        <v>0</v>
      </c>
      <c r="L586" s="186">
        <f t="shared" si="1747"/>
        <v>0</v>
      </c>
      <c r="M586" s="186">
        <f t="shared" si="1747"/>
        <v>0</v>
      </c>
      <c r="N586" s="186">
        <f t="shared" si="1747"/>
        <v>0</v>
      </c>
      <c r="O586" s="186">
        <f t="shared" si="1747"/>
        <v>0</v>
      </c>
      <c r="P586" s="186">
        <f t="shared" si="1747"/>
        <v>0</v>
      </c>
      <c r="Q586" s="186">
        <f t="shared" si="1747"/>
        <v>0</v>
      </c>
      <c r="R586" s="186">
        <f t="shared" si="1747"/>
        <v>0</v>
      </c>
      <c r="S586" s="186">
        <f t="shared" si="1747"/>
        <v>0</v>
      </c>
      <c r="T586" s="186">
        <f t="shared" si="1747"/>
        <v>0</v>
      </c>
      <c r="U586" s="186">
        <f t="shared" si="1747"/>
        <v>0</v>
      </c>
      <c r="V586" s="186">
        <f t="shared" si="1747"/>
        <v>0</v>
      </c>
      <c r="W586" s="186">
        <f t="shared" si="1747"/>
        <v>0</v>
      </c>
      <c r="X586" s="186">
        <f t="shared" si="1747"/>
        <v>0</v>
      </c>
      <c r="Y586" s="186">
        <f t="shared" si="1747"/>
        <v>0</v>
      </c>
      <c r="Z586" s="186">
        <f t="shared" si="1747"/>
        <v>0</v>
      </c>
      <c r="AA586" s="186">
        <f t="shared" si="1747"/>
        <v>0</v>
      </c>
      <c r="AB586" s="186">
        <f t="shared" si="1747"/>
        <v>0</v>
      </c>
      <c r="AC586" s="186">
        <f t="shared" si="1747"/>
        <v>0</v>
      </c>
      <c r="AD586" s="186">
        <f t="shared" si="1747"/>
        <v>0</v>
      </c>
      <c r="AE586" s="186">
        <f t="shared" si="1747"/>
        <v>0</v>
      </c>
      <c r="AF586" s="186">
        <f t="shared" si="1747"/>
        <v>0</v>
      </c>
      <c r="AG586" s="186">
        <f t="shared" si="1747"/>
        <v>0</v>
      </c>
      <c r="AH586" s="186">
        <f t="shared" si="1747"/>
        <v>0</v>
      </c>
      <c r="AI586" s="186">
        <f t="shared" si="1747"/>
        <v>122</v>
      </c>
      <c r="AJ586" s="186">
        <f t="shared" si="1747"/>
        <v>0</v>
      </c>
      <c r="AK586" s="186">
        <f t="shared" si="1747"/>
        <v>0</v>
      </c>
      <c r="AL586" s="186">
        <f t="shared" si="1747"/>
        <v>0</v>
      </c>
      <c r="AM586" s="186">
        <f t="shared" si="1747"/>
        <v>0</v>
      </c>
      <c r="AN586" s="186">
        <f t="shared" si="1747"/>
        <v>0</v>
      </c>
      <c r="AO586" s="186">
        <f t="shared" si="1747"/>
        <v>0</v>
      </c>
      <c r="AP586" s="186">
        <f t="shared" si="1747"/>
        <v>0</v>
      </c>
      <c r="AQ586" s="186">
        <f t="shared" si="1747"/>
        <v>0</v>
      </c>
      <c r="AR586" s="186">
        <f t="shared" si="1747"/>
        <v>0</v>
      </c>
      <c r="AS586" s="186">
        <f t="shared" si="1747"/>
        <v>0</v>
      </c>
      <c r="AT586" s="186">
        <f t="shared" si="1747"/>
        <v>0</v>
      </c>
      <c r="AU586" s="186">
        <f t="shared" si="1747"/>
        <v>0</v>
      </c>
      <c r="AV586" s="300"/>
    </row>
    <row r="587" spans="1:48">
      <c r="A587" s="359"/>
      <c r="B587" s="356"/>
      <c r="C587" s="356"/>
      <c r="D587" s="188" t="s">
        <v>37</v>
      </c>
      <c r="E587" s="186">
        <f t="shared" si="1744"/>
        <v>0</v>
      </c>
      <c r="F587" s="186">
        <f t="shared" si="1745"/>
        <v>0</v>
      </c>
      <c r="G587" s="186" t="e">
        <f t="shared" si="1726"/>
        <v>#DIV/0!</v>
      </c>
      <c r="H587" s="184"/>
      <c r="I587" s="184"/>
      <c r="J587" s="190"/>
      <c r="K587" s="184"/>
      <c r="L587" s="184"/>
      <c r="M587" s="190"/>
      <c r="N587" s="184"/>
      <c r="O587" s="184"/>
      <c r="P587" s="190"/>
      <c r="Q587" s="184"/>
      <c r="R587" s="184"/>
      <c r="S587" s="190"/>
      <c r="T587" s="184"/>
      <c r="U587" s="184"/>
      <c r="V587" s="190"/>
      <c r="W587" s="184"/>
      <c r="X587" s="184"/>
      <c r="Y587" s="190"/>
      <c r="Z587" s="184"/>
      <c r="AA587" s="184"/>
      <c r="AB587" s="190"/>
      <c r="AC587" s="184"/>
      <c r="AD587" s="184"/>
      <c r="AE587" s="190"/>
      <c r="AF587" s="184"/>
      <c r="AG587" s="184"/>
      <c r="AH587" s="190"/>
      <c r="AI587" s="184"/>
      <c r="AJ587" s="184"/>
      <c r="AK587" s="190"/>
      <c r="AL587" s="184"/>
      <c r="AM587" s="184"/>
      <c r="AN587" s="184"/>
      <c r="AO587" s="184"/>
      <c r="AP587" s="190"/>
      <c r="AQ587" s="190"/>
      <c r="AR587" s="190"/>
      <c r="AS587" s="184"/>
      <c r="AT587" s="184"/>
      <c r="AU587" s="190"/>
      <c r="AV587" s="300"/>
    </row>
    <row r="588" spans="1:48" ht="31.2" customHeight="1">
      <c r="A588" s="359"/>
      <c r="B588" s="356"/>
      <c r="C588" s="356"/>
      <c r="D588" s="188" t="s">
        <v>2</v>
      </c>
      <c r="E588" s="186">
        <f t="shared" si="1744"/>
        <v>0</v>
      </c>
      <c r="F588" s="186">
        <f t="shared" si="1745"/>
        <v>0</v>
      </c>
      <c r="G588" s="186" t="e">
        <f t="shared" si="1726"/>
        <v>#DIV/0!</v>
      </c>
      <c r="H588" s="184"/>
      <c r="I588" s="184"/>
      <c r="J588" s="190"/>
      <c r="K588" s="184"/>
      <c r="L588" s="184"/>
      <c r="M588" s="190"/>
      <c r="N588" s="184"/>
      <c r="O588" s="184"/>
      <c r="P588" s="190"/>
      <c r="Q588" s="184"/>
      <c r="R588" s="184"/>
      <c r="S588" s="190"/>
      <c r="T588" s="184"/>
      <c r="U588" s="184"/>
      <c r="V588" s="190"/>
      <c r="W588" s="184"/>
      <c r="X588" s="184"/>
      <c r="Y588" s="190"/>
      <c r="Z588" s="184"/>
      <c r="AA588" s="184"/>
      <c r="AB588" s="190"/>
      <c r="AC588" s="184"/>
      <c r="AD588" s="184"/>
      <c r="AE588" s="190"/>
      <c r="AF588" s="184"/>
      <c r="AG588" s="184"/>
      <c r="AH588" s="190"/>
      <c r="AI588" s="184"/>
      <c r="AJ588" s="184"/>
      <c r="AK588" s="190"/>
      <c r="AL588" s="190"/>
      <c r="AM588" s="190"/>
      <c r="AN588" s="184"/>
      <c r="AO588" s="184"/>
      <c r="AP588" s="190"/>
      <c r="AQ588" s="190"/>
      <c r="AR588" s="190"/>
      <c r="AS588" s="184"/>
      <c r="AT588" s="184"/>
      <c r="AU588" s="190"/>
      <c r="AV588" s="300"/>
    </row>
    <row r="589" spans="1:48" ht="35.25" customHeight="1">
      <c r="A589" s="359"/>
      <c r="B589" s="356"/>
      <c r="C589" s="356"/>
      <c r="D589" s="209" t="s">
        <v>456</v>
      </c>
      <c r="E589" s="186">
        <f t="shared" si="1744"/>
        <v>82</v>
      </c>
      <c r="F589" s="186">
        <f t="shared" si="1745"/>
        <v>0</v>
      </c>
      <c r="G589" s="186">
        <f t="shared" si="1726"/>
        <v>0</v>
      </c>
      <c r="H589" s="184"/>
      <c r="I589" s="184"/>
      <c r="J589" s="190"/>
      <c r="K589" s="184"/>
      <c r="L589" s="184"/>
      <c r="M589" s="190"/>
      <c r="N589" s="184"/>
      <c r="O589" s="184"/>
      <c r="P589" s="190"/>
      <c r="Q589" s="184"/>
      <c r="R589" s="184"/>
      <c r="S589" s="190"/>
      <c r="T589" s="184"/>
      <c r="U589" s="184"/>
      <c r="V589" s="190"/>
      <c r="W589" s="184"/>
      <c r="X589" s="184"/>
      <c r="Y589" s="190"/>
      <c r="Z589" s="184"/>
      <c r="AA589" s="184"/>
      <c r="AB589" s="190"/>
      <c r="AC589" s="204"/>
      <c r="AD589" s="184"/>
      <c r="AE589" s="190"/>
      <c r="AF589" s="204"/>
      <c r="AG589" s="184"/>
      <c r="AH589" s="190"/>
      <c r="AI589" s="204">
        <v>82</v>
      </c>
      <c r="AJ589" s="184"/>
      <c r="AK589" s="190"/>
      <c r="AL589" s="190"/>
      <c r="AM589" s="190"/>
      <c r="AN589" s="184"/>
      <c r="AO589" s="184"/>
      <c r="AP589" s="190"/>
      <c r="AQ589" s="190"/>
      <c r="AR589" s="190"/>
      <c r="AS589" s="184"/>
      <c r="AT589" s="184"/>
      <c r="AU589" s="190"/>
      <c r="AV589" s="300"/>
    </row>
    <row r="590" spans="1:48" ht="30" customHeight="1">
      <c r="A590" s="359"/>
      <c r="B590" s="356"/>
      <c r="C590" s="356"/>
      <c r="D590" s="189" t="s">
        <v>273</v>
      </c>
      <c r="E590" s="186">
        <f t="shared" si="1744"/>
        <v>0</v>
      </c>
      <c r="F590" s="186">
        <f t="shared" si="1745"/>
        <v>0</v>
      </c>
      <c r="G590" s="186" t="e">
        <f t="shared" ref="G590:G653" si="1748">F590/E590*100</f>
        <v>#DIV/0!</v>
      </c>
      <c r="H590" s="184"/>
      <c r="I590" s="184"/>
      <c r="J590" s="190"/>
      <c r="K590" s="184"/>
      <c r="L590" s="184"/>
      <c r="M590" s="190"/>
      <c r="N590" s="184"/>
      <c r="O590" s="184"/>
      <c r="P590" s="190"/>
      <c r="Q590" s="184"/>
      <c r="R590" s="184"/>
      <c r="S590" s="190"/>
      <c r="T590" s="184"/>
      <c r="U590" s="184"/>
      <c r="V590" s="190"/>
      <c r="W590" s="184"/>
      <c r="X590" s="184"/>
      <c r="Y590" s="190"/>
      <c r="Z590" s="184"/>
      <c r="AA590" s="184"/>
      <c r="AB590" s="190"/>
      <c r="AC590" s="204"/>
      <c r="AD590" s="184"/>
      <c r="AE590" s="190"/>
      <c r="AF590" s="204"/>
      <c r="AG590" s="184"/>
      <c r="AH590" s="190"/>
      <c r="AI590" s="204"/>
      <c r="AJ590" s="184"/>
      <c r="AK590" s="190"/>
      <c r="AL590" s="190"/>
      <c r="AM590" s="190"/>
      <c r="AN590" s="184"/>
      <c r="AO590" s="184"/>
      <c r="AP590" s="190"/>
      <c r="AQ590" s="190"/>
      <c r="AR590" s="190"/>
      <c r="AS590" s="184"/>
      <c r="AT590" s="184"/>
      <c r="AU590" s="190"/>
      <c r="AV590" s="300"/>
    </row>
    <row r="591" spans="1:48" ht="30" customHeight="1">
      <c r="A591" s="360"/>
      <c r="B591" s="357"/>
      <c r="C591" s="357"/>
      <c r="D591" s="209" t="s">
        <v>441</v>
      </c>
      <c r="E591" s="186">
        <f t="shared" si="1744"/>
        <v>40</v>
      </c>
      <c r="F591" s="186">
        <f t="shared" si="1745"/>
        <v>0</v>
      </c>
      <c r="G591" s="186">
        <f t="shared" si="1748"/>
        <v>0</v>
      </c>
      <c r="H591" s="184"/>
      <c r="I591" s="184"/>
      <c r="J591" s="190"/>
      <c r="K591" s="184"/>
      <c r="L591" s="184"/>
      <c r="M591" s="190"/>
      <c r="N591" s="184"/>
      <c r="O591" s="184"/>
      <c r="P591" s="190"/>
      <c r="Q591" s="184"/>
      <c r="R591" s="184"/>
      <c r="S591" s="190"/>
      <c r="T591" s="184"/>
      <c r="U591" s="184"/>
      <c r="V591" s="190"/>
      <c r="W591" s="184"/>
      <c r="X591" s="184"/>
      <c r="Y591" s="190"/>
      <c r="Z591" s="184"/>
      <c r="AA591" s="184"/>
      <c r="AB591" s="190"/>
      <c r="AC591" s="204"/>
      <c r="AD591" s="184"/>
      <c r="AE591" s="190"/>
      <c r="AF591" s="204"/>
      <c r="AG591" s="184"/>
      <c r="AH591" s="190"/>
      <c r="AI591" s="204">
        <v>40</v>
      </c>
      <c r="AJ591" s="184"/>
      <c r="AK591" s="190"/>
      <c r="AL591" s="190"/>
      <c r="AM591" s="190"/>
      <c r="AN591" s="184"/>
      <c r="AO591" s="184"/>
      <c r="AP591" s="190"/>
      <c r="AQ591" s="190"/>
      <c r="AR591" s="190"/>
      <c r="AS591" s="184"/>
      <c r="AT591" s="184"/>
      <c r="AU591" s="190"/>
      <c r="AV591" s="231"/>
    </row>
    <row r="592" spans="1:48" s="116" customFormat="1" ht="22.2" customHeight="1">
      <c r="A592" s="358" t="s">
        <v>408</v>
      </c>
      <c r="B592" s="355" t="s">
        <v>404</v>
      </c>
      <c r="C592" s="355" t="s">
        <v>440</v>
      </c>
      <c r="D592" s="192" t="s">
        <v>41</v>
      </c>
      <c r="E592" s="186">
        <f t="shared" si="1744"/>
        <v>31.5</v>
      </c>
      <c r="F592" s="186">
        <f t="shared" si="1745"/>
        <v>0</v>
      </c>
      <c r="G592" s="186">
        <f t="shared" si="1748"/>
        <v>0</v>
      </c>
      <c r="H592" s="186">
        <f>H593+H594+H595+H597</f>
        <v>0</v>
      </c>
      <c r="I592" s="186">
        <f t="shared" ref="I592:AU592" si="1749">I593+I594+I595+I597</f>
        <v>0</v>
      </c>
      <c r="J592" s="186">
        <f t="shared" si="1749"/>
        <v>0</v>
      </c>
      <c r="K592" s="186">
        <f t="shared" si="1749"/>
        <v>0</v>
      </c>
      <c r="L592" s="186">
        <f t="shared" si="1749"/>
        <v>0</v>
      </c>
      <c r="M592" s="186">
        <f t="shared" si="1749"/>
        <v>0</v>
      </c>
      <c r="N592" s="186">
        <f t="shared" si="1749"/>
        <v>0</v>
      </c>
      <c r="O592" s="186">
        <f t="shared" si="1749"/>
        <v>0</v>
      </c>
      <c r="P592" s="186">
        <f t="shared" si="1749"/>
        <v>0</v>
      </c>
      <c r="Q592" s="186">
        <f t="shared" si="1749"/>
        <v>0</v>
      </c>
      <c r="R592" s="186">
        <f t="shared" si="1749"/>
        <v>0</v>
      </c>
      <c r="S592" s="186">
        <f t="shared" si="1749"/>
        <v>0</v>
      </c>
      <c r="T592" s="186">
        <f t="shared" si="1749"/>
        <v>0</v>
      </c>
      <c r="U592" s="186">
        <f t="shared" si="1749"/>
        <v>0</v>
      </c>
      <c r="V592" s="186">
        <f t="shared" si="1749"/>
        <v>0</v>
      </c>
      <c r="W592" s="186">
        <f t="shared" si="1749"/>
        <v>0</v>
      </c>
      <c r="X592" s="186">
        <f t="shared" si="1749"/>
        <v>0</v>
      </c>
      <c r="Y592" s="186">
        <f t="shared" si="1749"/>
        <v>0</v>
      </c>
      <c r="Z592" s="186">
        <f t="shared" si="1749"/>
        <v>0</v>
      </c>
      <c r="AA592" s="186">
        <f t="shared" si="1749"/>
        <v>0</v>
      </c>
      <c r="AB592" s="186">
        <f t="shared" si="1749"/>
        <v>0</v>
      </c>
      <c r="AC592" s="186">
        <f t="shared" si="1749"/>
        <v>0</v>
      </c>
      <c r="AD592" s="186">
        <f t="shared" si="1749"/>
        <v>0</v>
      </c>
      <c r="AE592" s="186">
        <f t="shared" si="1749"/>
        <v>0</v>
      </c>
      <c r="AF592" s="186">
        <f t="shared" si="1749"/>
        <v>0</v>
      </c>
      <c r="AG592" s="186">
        <f t="shared" si="1749"/>
        <v>0</v>
      </c>
      <c r="AH592" s="186">
        <f t="shared" si="1749"/>
        <v>0</v>
      </c>
      <c r="AI592" s="186">
        <f t="shared" si="1749"/>
        <v>31.5</v>
      </c>
      <c r="AJ592" s="186">
        <f t="shared" si="1749"/>
        <v>0</v>
      </c>
      <c r="AK592" s="186">
        <f t="shared" si="1749"/>
        <v>0</v>
      </c>
      <c r="AL592" s="186">
        <f t="shared" si="1749"/>
        <v>0</v>
      </c>
      <c r="AM592" s="186">
        <f t="shared" si="1749"/>
        <v>0</v>
      </c>
      <c r="AN592" s="186">
        <f t="shared" si="1749"/>
        <v>0</v>
      </c>
      <c r="AO592" s="186">
        <f t="shared" si="1749"/>
        <v>0</v>
      </c>
      <c r="AP592" s="186">
        <f t="shared" si="1749"/>
        <v>0</v>
      </c>
      <c r="AQ592" s="186">
        <f t="shared" si="1749"/>
        <v>0</v>
      </c>
      <c r="AR592" s="186">
        <f t="shared" si="1749"/>
        <v>0</v>
      </c>
      <c r="AS592" s="186">
        <f t="shared" si="1749"/>
        <v>0</v>
      </c>
      <c r="AT592" s="186">
        <f t="shared" si="1749"/>
        <v>0</v>
      </c>
      <c r="AU592" s="186">
        <f t="shared" si="1749"/>
        <v>0</v>
      </c>
      <c r="AV592" s="300"/>
    </row>
    <row r="593" spans="1:48">
      <c r="A593" s="359"/>
      <c r="B593" s="356"/>
      <c r="C593" s="356"/>
      <c r="D593" s="188" t="s">
        <v>37</v>
      </c>
      <c r="E593" s="186">
        <f t="shared" si="1744"/>
        <v>0</v>
      </c>
      <c r="F593" s="186">
        <f t="shared" si="1745"/>
        <v>0</v>
      </c>
      <c r="G593" s="186" t="e">
        <f t="shared" si="1748"/>
        <v>#DIV/0!</v>
      </c>
      <c r="H593" s="184"/>
      <c r="I593" s="184"/>
      <c r="J593" s="190"/>
      <c r="K593" s="184"/>
      <c r="L593" s="184"/>
      <c r="M593" s="190"/>
      <c r="N593" s="184"/>
      <c r="O593" s="184"/>
      <c r="P593" s="190"/>
      <c r="Q593" s="184"/>
      <c r="R593" s="184"/>
      <c r="S593" s="190"/>
      <c r="T593" s="184"/>
      <c r="U593" s="184"/>
      <c r="V593" s="190"/>
      <c r="W593" s="184"/>
      <c r="X593" s="184"/>
      <c r="Y593" s="190"/>
      <c r="Z593" s="184"/>
      <c r="AA593" s="184"/>
      <c r="AB593" s="190"/>
      <c r="AC593" s="184"/>
      <c r="AD593" s="184"/>
      <c r="AE593" s="190"/>
      <c r="AF593" s="184"/>
      <c r="AG593" s="184"/>
      <c r="AH593" s="190"/>
      <c r="AI593" s="184"/>
      <c r="AJ593" s="184"/>
      <c r="AK593" s="190"/>
      <c r="AL593" s="184"/>
      <c r="AM593" s="184"/>
      <c r="AN593" s="184"/>
      <c r="AO593" s="184"/>
      <c r="AP593" s="190"/>
      <c r="AQ593" s="190"/>
      <c r="AR593" s="190"/>
      <c r="AS593" s="184"/>
      <c r="AT593" s="184"/>
      <c r="AU593" s="190"/>
      <c r="AV593" s="300"/>
    </row>
    <row r="594" spans="1:48" ht="31.2" customHeight="1">
      <c r="A594" s="359"/>
      <c r="B594" s="356"/>
      <c r="C594" s="356"/>
      <c r="D594" s="188" t="s">
        <v>2</v>
      </c>
      <c r="E594" s="186">
        <f t="shared" si="1744"/>
        <v>0</v>
      </c>
      <c r="F594" s="186">
        <f t="shared" si="1745"/>
        <v>0</v>
      </c>
      <c r="G594" s="186" t="e">
        <f t="shared" si="1748"/>
        <v>#DIV/0!</v>
      </c>
      <c r="H594" s="184"/>
      <c r="I594" s="184"/>
      <c r="J594" s="190"/>
      <c r="K594" s="184"/>
      <c r="L594" s="184"/>
      <c r="M594" s="190"/>
      <c r="N594" s="184"/>
      <c r="O594" s="184"/>
      <c r="P594" s="190"/>
      <c r="Q594" s="184"/>
      <c r="R594" s="184"/>
      <c r="S594" s="190"/>
      <c r="T594" s="184"/>
      <c r="U594" s="184"/>
      <c r="V594" s="190"/>
      <c r="W594" s="184"/>
      <c r="X594" s="184"/>
      <c r="Y594" s="190"/>
      <c r="Z594" s="184"/>
      <c r="AA594" s="184"/>
      <c r="AB594" s="190"/>
      <c r="AC594" s="184"/>
      <c r="AD594" s="184"/>
      <c r="AE594" s="190"/>
      <c r="AF594" s="184"/>
      <c r="AG594" s="184"/>
      <c r="AH594" s="190"/>
      <c r="AI594" s="184"/>
      <c r="AJ594" s="184"/>
      <c r="AK594" s="190"/>
      <c r="AL594" s="190"/>
      <c r="AM594" s="190"/>
      <c r="AN594" s="184"/>
      <c r="AO594" s="184"/>
      <c r="AP594" s="190"/>
      <c r="AQ594" s="190"/>
      <c r="AR594" s="190"/>
      <c r="AS594" s="184"/>
      <c r="AT594" s="184"/>
      <c r="AU594" s="190"/>
      <c r="AV594" s="300"/>
    </row>
    <row r="595" spans="1:48" ht="39" customHeight="1">
      <c r="A595" s="359"/>
      <c r="B595" s="356"/>
      <c r="C595" s="356"/>
      <c r="D595" s="209" t="s">
        <v>456</v>
      </c>
      <c r="E595" s="186">
        <f t="shared" si="1744"/>
        <v>11.5</v>
      </c>
      <c r="F595" s="186">
        <f t="shared" si="1745"/>
        <v>0</v>
      </c>
      <c r="G595" s="186">
        <f t="shared" si="1748"/>
        <v>0</v>
      </c>
      <c r="H595" s="184"/>
      <c r="I595" s="184"/>
      <c r="J595" s="190"/>
      <c r="K595" s="184"/>
      <c r="L595" s="184"/>
      <c r="M595" s="190"/>
      <c r="N595" s="184"/>
      <c r="O595" s="184"/>
      <c r="P595" s="190"/>
      <c r="Q595" s="184"/>
      <c r="R595" s="184"/>
      <c r="S595" s="190"/>
      <c r="T595" s="184"/>
      <c r="U595" s="184"/>
      <c r="V595" s="190"/>
      <c r="W595" s="184"/>
      <c r="X595" s="184"/>
      <c r="Y595" s="190"/>
      <c r="Z595" s="184"/>
      <c r="AA595" s="184"/>
      <c r="AB595" s="190"/>
      <c r="AC595" s="204"/>
      <c r="AD595" s="184"/>
      <c r="AE595" s="190"/>
      <c r="AF595" s="204"/>
      <c r="AG595" s="184"/>
      <c r="AH595" s="190"/>
      <c r="AI595" s="204">
        <v>11.5</v>
      </c>
      <c r="AJ595" s="184"/>
      <c r="AK595" s="190"/>
      <c r="AL595" s="190"/>
      <c r="AM595" s="190"/>
      <c r="AN595" s="184"/>
      <c r="AO595" s="184"/>
      <c r="AP595" s="190"/>
      <c r="AQ595" s="190"/>
      <c r="AR595" s="190"/>
      <c r="AS595" s="184"/>
      <c r="AT595" s="184"/>
      <c r="AU595" s="190"/>
      <c r="AV595" s="300"/>
    </row>
    <row r="596" spans="1:48" ht="30" customHeight="1">
      <c r="A596" s="359"/>
      <c r="B596" s="356"/>
      <c r="C596" s="356"/>
      <c r="D596" s="189" t="s">
        <v>273</v>
      </c>
      <c r="E596" s="186">
        <f t="shared" si="1744"/>
        <v>0</v>
      </c>
      <c r="F596" s="186">
        <f t="shared" si="1745"/>
        <v>0</v>
      </c>
      <c r="G596" s="186" t="e">
        <f t="shared" si="1748"/>
        <v>#DIV/0!</v>
      </c>
      <c r="H596" s="184"/>
      <c r="I596" s="184"/>
      <c r="J596" s="190"/>
      <c r="K596" s="184"/>
      <c r="L596" s="184"/>
      <c r="M596" s="190"/>
      <c r="N596" s="184"/>
      <c r="O596" s="184"/>
      <c r="P596" s="190"/>
      <c r="Q596" s="184"/>
      <c r="R596" s="184"/>
      <c r="S596" s="190"/>
      <c r="T596" s="184"/>
      <c r="U596" s="184"/>
      <c r="V596" s="190"/>
      <c r="W596" s="184"/>
      <c r="X596" s="184"/>
      <c r="Y596" s="190"/>
      <c r="Z596" s="184"/>
      <c r="AA596" s="184"/>
      <c r="AB596" s="190"/>
      <c r="AC596" s="204"/>
      <c r="AD596" s="184"/>
      <c r="AE596" s="190"/>
      <c r="AF596" s="204"/>
      <c r="AG596" s="184"/>
      <c r="AH596" s="190"/>
      <c r="AI596" s="204"/>
      <c r="AJ596" s="184"/>
      <c r="AK596" s="190"/>
      <c r="AL596" s="190"/>
      <c r="AM596" s="190"/>
      <c r="AN596" s="184"/>
      <c r="AO596" s="184"/>
      <c r="AP596" s="190"/>
      <c r="AQ596" s="190"/>
      <c r="AR596" s="190"/>
      <c r="AS596" s="184"/>
      <c r="AT596" s="184"/>
      <c r="AU596" s="190"/>
      <c r="AV596" s="300"/>
    </row>
    <row r="597" spans="1:48" ht="30" customHeight="1">
      <c r="A597" s="360"/>
      <c r="B597" s="357"/>
      <c r="C597" s="357"/>
      <c r="D597" s="209" t="s">
        <v>441</v>
      </c>
      <c r="E597" s="186">
        <f t="shared" si="1744"/>
        <v>20</v>
      </c>
      <c r="F597" s="186">
        <f t="shared" si="1745"/>
        <v>0</v>
      </c>
      <c r="G597" s="186">
        <f t="shared" si="1748"/>
        <v>0</v>
      </c>
      <c r="H597" s="184"/>
      <c r="I597" s="184"/>
      <c r="J597" s="190"/>
      <c r="K597" s="184"/>
      <c r="L597" s="184"/>
      <c r="M597" s="190"/>
      <c r="N597" s="184"/>
      <c r="O597" s="184"/>
      <c r="P597" s="190"/>
      <c r="Q597" s="184"/>
      <c r="R597" s="184"/>
      <c r="S597" s="190"/>
      <c r="T597" s="184"/>
      <c r="U597" s="184"/>
      <c r="V597" s="190"/>
      <c r="W597" s="184"/>
      <c r="X597" s="184"/>
      <c r="Y597" s="190"/>
      <c r="Z597" s="184"/>
      <c r="AA597" s="184"/>
      <c r="AB597" s="190"/>
      <c r="AC597" s="204"/>
      <c r="AD597" s="184"/>
      <c r="AE597" s="190"/>
      <c r="AF597" s="204"/>
      <c r="AG597" s="184"/>
      <c r="AH597" s="190"/>
      <c r="AI597" s="204">
        <v>20</v>
      </c>
      <c r="AJ597" s="184"/>
      <c r="AK597" s="190"/>
      <c r="AL597" s="190"/>
      <c r="AM597" s="190"/>
      <c r="AN597" s="184"/>
      <c r="AO597" s="184"/>
      <c r="AP597" s="190"/>
      <c r="AQ597" s="190"/>
      <c r="AR597" s="190"/>
      <c r="AS597" s="184"/>
      <c r="AT597" s="184"/>
      <c r="AU597" s="190"/>
      <c r="AV597" s="231"/>
    </row>
    <row r="598" spans="1:48" s="116" customFormat="1" ht="22.2" customHeight="1">
      <c r="A598" s="358" t="s">
        <v>409</v>
      </c>
      <c r="B598" s="355" t="s">
        <v>405</v>
      </c>
      <c r="C598" s="355" t="s">
        <v>440</v>
      </c>
      <c r="D598" s="192" t="s">
        <v>41</v>
      </c>
      <c r="E598" s="186">
        <f t="shared" si="1744"/>
        <v>17</v>
      </c>
      <c r="F598" s="186">
        <f t="shared" si="1745"/>
        <v>0</v>
      </c>
      <c r="G598" s="186">
        <f t="shared" si="1748"/>
        <v>0</v>
      </c>
      <c r="H598" s="186">
        <f>H599+H600+H601+H603</f>
        <v>0</v>
      </c>
      <c r="I598" s="186">
        <f t="shared" ref="I598:AU598" si="1750">I599+I600+I601+I603</f>
        <v>0</v>
      </c>
      <c r="J598" s="186">
        <f t="shared" si="1750"/>
        <v>0</v>
      </c>
      <c r="K598" s="186">
        <f t="shared" si="1750"/>
        <v>0</v>
      </c>
      <c r="L598" s="186">
        <f t="shared" si="1750"/>
        <v>0</v>
      </c>
      <c r="M598" s="186">
        <f t="shared" si="1750"/>
        <v>0</v>
      </c>
      <c r="N598" s="186">
        <f t="shared" si="1750"/>
        <v>0</v>
      </c>
      <c r="O598" s="186">
        <f t="shared" si="1750"/>
        <v>0</v>
      </c>
      <c r="P598" s="186">
        <f t="shared" si="1750"/>
        <v>0</v>
      </c>
      <c r="Q598" s="186">
        <f t="shared" si="1750"/>
        <v>0</v>
      </c>
      <c r="R598" s="186">
        <f t="shared" si="1750"/>
        <v>0</v>
      </c>
      <c r="S598" s="186">
        <f t="shared" si="1750"/>
        <v>0</v>
      </c>
      <c r="T598" s="186">
        <f t="shared" si="1750"/>
        <v>0</v>
      </c>
      <c r="U598" s="186">
        <f t="shared" si="1750"/>
        <v>0</v>
      </c>
      <c r="V598" s="186">
        <f t="shared" si="1750"/>
        <v>0</v>
      </c>
      <c r="W598" s="186">
        <f t="shared" si="1750"/>
        <v>0</v>
      </c>
      <c r="X598" s="186">
        <f t="shared" si="1750"/>
        <v>0</v>
      </c>
      <c r="Y598" s="186">
        <f t="shared" si="1750"/>
        <v>0</v>
      </c>
      <c r="Z598" s="186">
        <f t="shared" si="1750"/>
        <v>0</v>
      </c>
      <c r="AA598" s="186">
        <f t="shared" si="1750"/>
        <v>0</v>
      </c>
      <c r="AB598" s="186">
        <f t="shared" si="1750"/>
        <v>0</v>
      </c>
      <c r="AC598" s="186">
        <f t="shared" si="1750"/>
        <v>0</v>
      </c>
      <c r="AD598" s="186">
        <f t="shared" si="1750"/>
        <v>0</v>
      </c>
      <c r="AE598" s="186">
        <f t="shared" si="1750"/>
        <v>0</v>
      </c>
      <c r="AF598" s="186">
        <f t="shared" si="1750"/>
        <v>0</v>
      </c>
      <c r="AG598" s="186">
        <f t="shared" si="1750"/>
        <v>0</v>
      </c>
      <c r="AH598" s="186">
        <f t="shared" si="1750"/>
        <v>0</v>
      </c>
      <c r="AI598" s="186">
        <f t="shared" si="1750"/>
        <v>17</v>
      </c>
      <c r="AJ598" s="186">
        <f t="shared" si="1750"/>
        <v>0</v>
      </c>
      <c r="AK598" s="186">
        <f t="shared" si="1750"/>
        <v>0</v>
      </c>
      <c r="AL598" s="186">
        <f t="shared" si="1750"/>
        <v>0</v>
      </c>
      <c r="AM598" s="186">
        <f t="shared" si="1750"/>
        <v>0</v>
      </c>
      <c r="AN598" s="186">
        <f t="shared" si="1750"/>
        <v>0</v>
      </c>
      <c r="AO598" s="186">
        <f t="shared" si="1750"/>
        <v>0</v>
      </c>
      <c r="AP598" s="186">
        <f t="shared" si="1750"/>
        <v>0</v>
      </c>
      <c r="AQ598" s="186">
        <f t="shared" si="1750"/>
        <v>0</v>
      </c>
      <c r="AR598" s="186">
        <f t="shared" si="1750"/>
        <v>0</v>
      </c>
      <c r="AS598" s="186">
        <f t="shared" si="1750"/>
        <v>0</v>
      </c>
      <c r="AT598" s="186">
        <f t="shared" si="1750"/>
        <v>0</v>
      </c>
      <c r="AU598" s="186">
        <f t="shared" si="1750"/>
        <v>0</v>
      </c>
      <c r="AV598" s="300"/>
    </row>
    <row r="599" spans="1:48">
      <c r="A599" s="359"/>
      <c r="B599" s="356"/>
      <c r="C599" s="356"/>
      <c r="D599" s="188" t="s">
        <v>37</v>
      </c>
      <c r="E599" s="186">
        <f t="shared" si="1744"/>
        <v>0</v>
      </c>
      <c r="F599" s="186">
        <f t="shared" si="1745"/>
        <v>0</v>
      </c>
      <c r="G599" s="186" t="e">
        <f t="shared" si="1748"/>
        <v>#DIV/0!</v>
      </c>
      <c r="H599" s="184"/>
      <c r="I599" s="184"/>
      <c r="J599" s="190"/>
      <c r="K599" s="184"/>
      <c r="L599" s="184"/>
      <c r="M599" s="190"/>
      <c r="N599" s="184"/>
      <c r="O599" s="184"/>
      <c r="P599" s="190"/>
      <c r="Q599" s="184"/>
      <c r="R599" s="184"/>
      <c r="S599" s="190"/>
      <c r="T599" s="184"/>
      <c r="U599" s="184"/>
      <c r="V599" s="190"/>
      <c r="W599" s="184"/>
      <c r="X599" s="184"/>
      <c r="Y599" s="190"/>
      <c r="Z599" s="184"/>
      <c r="AA599" s="184"/>
      <c r="AB599" s="190"/>
      <c r="AC599" s="184"/>
      <c r="AD599" s="184"/>
      <c r="AE599" s="190"/>
      <c r="AF599" s="184"/>
      <c r="AG599" s="184"/>
      <c r="AH599" s="190"/>
      <c r="AI599" s="184"/>
      <c r="AJ599" s="184"/>
      <c r="AK599" s="190"/>
      <c r="AL599" s="184"/>
      <c r="AM599" s="184"/>
      <c r="AN599" s="184"/>
      <c r="AO599" s="184"/>
      <c r="AP599" s="190"/>
      <c r="AQ599" s="190"/>
      <c r="AR599" s="190"/>
      <c r="AS599" s="184"/>
      <c r="AT599" s="184"/>
      <c r="AU599" s="190"/>
      <c r="AV599" s="300"/>
    </row>
    <row r="600" spans="1:48" ht="31.2" customHeight="1">
      <c r="A600" s="359"/>
      <c r="B600" s="356"/>
      <c r="C600" s="356"/>
      <c r="D600" s="188" t="s">
        <v>2</v>
      </c>
      <c r="E600" s="186">
        <f t="shared" si="1744"/>
        <v>0</v>
      </c>
      <c r="F600" s="186">
        <f t="shared" si="1745"/>
        <v>0</v>
      </c>
      <c r="G600" s="186" t="e">
        <f t="shared" si="1748"/>
        <v>#DIV/0!</v>
      </c>
      <c r="H600" s="184"/>
      <c r="I600" s="184"/>
      <c r="J600" s="190"/>
      <c r="K600" s="184"/>
      <c r="L600" s="184"/>
      <c r="M600" s="190"/>
      <c r="N600" s="184"/>
      <c r="O600" s="184"/>
      <c r="P600" s="190"/>
      <c r="Q600" s="184"/>
      <c r="R600" s="184"/>
      <c r="S600" s="190"/>
      <c r="T600" s="184"/>
      <c r="U600" s="184"/>
      <c r="V600" s="190"/>
      <c r="W600" s="184"/>
      <c r="X600" s="184"/>
      <c r="Y600" s="190"/>
      <c r="Z600" s="184"/>
      <c r="AA600" s="184"/>
      <c r="AB600" s="190"/>
      <c r="AC600" s="184"/>
      <c r="AD600" s="184"/>
      <c r="AE600" s="190"/>
      <c r="AF600" s="184"/>
      <c r="AG600" s="184"/>
      <c r="AH600" s="190"/>
      <c r="AI600" s="184"/>
      <c r="AJ600" s="184"/>
      <c r="AK600" s="190"/>
      <c r="AL600" s="190"/>
      <c r="AM600" s="190"/>
      <c r="AN600" s="184"/>
      <c r="AO600" s="184"/>
      <c r="AP600" s="190"/>
      <c r="AQ600" s="190"/>
      <c r="AR600" s="190"/>
      <c r="AS600" s="184"/>
      <c r="AT600" s="184"/>
      <c r="AU600" s="190"/>
      <c r="AV600" s="300"/>
    </row>
    <row r="601" spans="1:48" ht="38.25" customHeight="1">
      <c r="A601" s="359"/>
      <c r="B601" s="356"/>
      <c r="C601" s="356"/>
      <c r="D601" s="209" t="s">
        <v>456</v>
      </c>
      <c r="E601" s="186">
        <f t="shared" si="1744"/>
        <v>7</v>
      </c>
      <c r="F601" s="186">
        <f t="shared" si="1745"/>
        <v>0</v>
      </c>
      <c r="G601" s="186">
        <f t="shared" si="1748"/>
        <v>0</v>
      </c>
      <c r="H601" s="184"/>
      <c r="I601" s="184"/>
      <c r="J601" s="190"/>
      <c r="K601" s="184"/>
      <c r="L601" s="184"/>
      <c r="M601" s="190"/>
      <c r="N601" s="184"/>
      <c r="O601" s="184"/>
      <c r="P601" s="190"/>
      <c r="Q601" s="184"/>
      <c r="R601" s="184"/>
      <c r="S601" s="190"/>
      <c r="T601" s="184"/>
      <c r="U601" s="184"/>
      <c r="V601" s="190"/>
      <c r="W601" s="184"/>
      <c r="X601" s="184"/>
      <c r="Y601" s="190"/>
      <c r="Z601" s="184"/>
      <c r="AA601" s="184"/>
      <c r="AB601" s="190"/>
      <c r="AC601" s="204"/>
      <c r="AD601" s="184"/>
      <c r="AE601" s="190"/>
      <c r="AF601" s="204"/>
      <c r="AG601" s="184"/>
      <c r="AH601" s="190"/>
      <c r="AI601" s="204">
        <v>7</v>
      </c>
      <c r="AJ601" s="184"/>
      <c r="AK601" s="190"/>
      <c r="AL601" s="190"/>
      <c r="AM601" s="190"/>
      <c r="AN601" s="184"/>
      <c r="AO601" s="184"/>
      <c r="AP601" s="190"/>
      <c r="AQ601" s="190"/>
      <c r="AR601" s="190"/>
      <c r="AS601" s="184"/>
      <c r="AT601" s="184"/>
      <c r="AU601" s="190"/>
      <c r="AV601" s="300"/>
    </row>
    <row r="602" spans="1:48" ht="30" customHeight="1">
      <c r="A602" s="359"/>
      <c r="B602" s="356"/>
      <c r="C602" s="356"/>
      <c r="D602" s="189" t="s">
        <v>273</v>
      </c>
      <c r="E602" s="186">
        <f t="shared" si="1744"/>
        <v>0</v>
      </c>
      <c r="F602" s="186">
        <f t="shared" si="1745"/>
        <v>0</v>
      </c>
      <c r="G602" s="186" t="e">
        <f t="shared" si="1748"/>
        <v>#DIV/0!</v>
      </c>
      <c r="H602" s="184"/>
      <c r="I602" s="184"/>
      <c r="J602" s="190"/>
      <c r="K602" s="184"/>
      <c r="L602" s="184"/>
      <c r="M602" s="190"/>
      <c r="N602" s="184"/>
      <c r="O602" s="184"/>
      <c r="P602" s="190"/>
      <c r="Q602" s="184"/>
      <c r="R602" s="184"/>
      <c r="S602" s="190"/>
      <c r="T602" s="184"/>
      <c r="U602" s="184"/>
      <c r="V602" s="190"/>
      <c r="W602" s="184"/>
      <c r="X602" s="184"/>
      <c r="Y602" s="190"/>
      <c r="Z602" s="184"/>
      <c r="AA602" s="184"/>
      <c r="AB602" s="190"/>
      <c r="AC602" s="204"/>
      <c r="AD602" s="184"/>
      <c r="AE602" s="190"/>
      <c r="AF602" s="204"/>
      <c r="AG602" s="184"/>
      <c r="AH602" s="190"/>
      <c r="AI602" s="204"/>
      <c r="AJ602" s="184"/>
      <c r="AK602" s="190"/>
      <c r="AL602" s="190"/>
      <c r="AM602" s="190"/>
      <c r="AN602" s="184"/>
      <c r="AO602" s="184"/>
      <c r="AP602" s="190"/>
      <c r="AQ602" s="190"/>
      <c r="AR602" s="190"/>
      <c r="AS602" s="184"/>
      <c r="AT602" s="184"/>
      <c r="AU602" s="190"/>
      <c r="AV602" s="300"/>
    </row>
    <row r="603" spans="1:48" ht="30" customHeight="1">
      <c r="A603" s="360"/>
      <c r="B603" s="357"/>
      <c r="C603" s="357"/>
      <c r="D603" s="209" t="s">
        <v>441</v>
      </c>
      <c r="E603" s="186">
        <f t="shared" si="1744"/>
        <v>10</v>
      </c>
      <c r="F603" s="186">
        <f t="shared" si="1745"/>
        <v>0</v>
      </c>
      <c r="G603" s="186">
        <f t="shared" si="1748"/>
        <v>0</v>
      </c>
      <c r="H603" s="184"/>
      <c r="I603" s="184"/>
      <c r="J603" s="190"/>
      <c r="K603" s="184"/>
      <c r="L603" s="184"/>
      <c r="M603" s="190"/>
      <c r="N603" s="184"/>
      <c r="O603" s="184"/>
      <c r="P603" s="190"/>
      <c r="Q603" s="184"/>
      <c r="R603" s="184"/>
      <c r="S603" s="190"/>
      <c r="T603" s="184"/>
      <c r="U603" s="184"/>
      <c r="V603" s="190"/>
      <c r="W603" s="184"/>
      <c r="X603" s="184"/>
      <c r="Y603" s="190"/>
      <c r="Z603" s="184"/>
      <c r="AA603" s="184"/>
      <c r="AB603" s="190"/>
      <c r="AC603" s="204"/>
      <c r="AD603" s="184"/>
      <c r="AE603" s="190"/>
      <c r="AF603" s="204"/>
      <c r="AG603" s="184"/>
      <c r="AH603" s="190"/>
      <c r="AI603" s="204">
        <v>10</v>
      </c>
      <c r="AJ603" s="184"/>
      <c r="AK603" s="190"/>
      <c r="AL603" s="190"/>
      <c r="AM603" s="190"/>
      <c r="AN603" s="184"/>
      <c r="AO603" s="184"/>
      <c r="AP603" s="190"/>
      <c r="AQ603" s="190"/>
      <c r="AR603" s="190"/>
      <c r="AS603" s="184"/>
      <c r="AT603" s="184"/>
      <c r="AU603" s="190"/>
      <c r="AV603" s="231"/>
    </row>
    <row r="604" spans="1:48" s="116" customFormat="1" ht="22.2" customHeight="1">
      <c r="A604" s="358" t="s">
        <v>410</v>
      </c>
      <c r="B604" s="355" t="s">
        <v>406</v>
      </c>
      <c r="C604" s="355" t="s">
        <v>440</v>
      </c>
      <c r="D604" s="192" t="s">
        <v>41</v>
      </c>
      <c r="E604" s="186">
        <f t="shared" si="1744"/>
        <v>17</v>
      </c>
      <c r="F604" s="186">
        <f t="shared" si="1745"/>
        <v>0</v>
      </c>
      <c r="G604" s="186">
        <f t="shared" si="1748"/>
        <v>0</v>
      </c>
      <c r="H604" s="186">
        <f>H605+H606+H607+H609</f>
        <v>0</v>
      </c>
      <c r="I604" s="186">
        <f t="shared" ref="I604:AU604" si="1751">I605+I606+I607+I609</f>
        <v>0</v>
      </c>
      <c r="J604" s="186">
        <f t="shared" si="1751"/>
        <v>0</v>
      </c>
      <c r="K604" s="186">
        <f t="shared" si="1751"/>
        <v>0</v>
      </c>
      <c r="L604" s="186">
        <f t="shared" si="1751"/>
        <v>0</v>
      </c>
      <c r="M604" s="186">
        <f t="shared" si="1751"/>
        <v>0</v>
      </c>
      <c r="N604" s="186">
        <f t="shared" si="1751"/>
        <v>0</v>
      </c>
      <c r="O604" s="186">
        <f t="shared" si="1751"/>
        <v>0</v>
      </c>
      <c r="P604" s="186">
        <f t="shared" si="1751"/>
        <v>0</v>
      </c>
      <c r="Q604" s="186">
        <f t="shared" si="1751"/>
        <v>0</v>
      </c>
      <c r="R604" s="186">
        <f t="shared" si="1751"/>
        <v>0</v>
      </c>
      <c r="S604" s="186">
        <f t="shared" si="1751"/>
        <v>0</v>
      </c>
      <c r="T604" s="186">
        <f t="shared" si="1751"/>
        <v>0</v>
      </c>
      <c r="U604" s="186">
        <f t="shared" si="1751"/>
        <v>0</v>
      </c>
      <c r="V604" s="186">
        <f t="shared" si="1751"/>
        <v>0</v>
      </c>
      <c r="W604" s="186">
        <f t="shared" si="1751"/>
        <v>0</v>
      </c>
      <c r="X604" s="186">
        <f t="shared" si="1751"/>
        <v>0</v>
      </c>
      <c r="Y604" s="186">
        <f t="shared" si="1751"/>
        <v>0</v>
      </c>
      <c r="Z604" s="186">
        <f t="shared" si="1751"/>
        <v>0</v>
      </c>
      <c r="AA604" s="186">
        <f t="shared" si="1751"/>
        <v>0</v>
      </c>
      <c r="AB604" s="186">
        <f t="shared" si="1751"/>
        <v>0</v>
      </c>
      <c r="AC604" s="186">
        <f t="shared" si="1751"/>
        <v>0</v>
      </c>
      <c r="AD604" s="186">
        <f t="shared" si="1751"/>
        <v>0</v>
      </c>
      <c r="AE604" s="186">
        <f t="shared" si="1751"/>
        <v>0</v>
      </c>
      <c r="AF604" s="186">
        <f t="shared" si="1751"/>
        <v>0</v>
      </c>
      <c r="AG604" s="186">
        <f t="shared" si="1751"/>
        <v>0</v>
      </c>
      <c r="AH604" s="186">
        <f t="shared" si="1751"/>
        <v>0</v>
      </c>
      <c r="AI604" s="186">
        <f t="shared" si="1751"/>
        <v>17</v>
      </c>
      <c r="AJ604" s="186">
        <f t="shared" si="1751"/>
        <v>0</v>
      </c>
      <c r="AK604" s="186">
        <f t="shared" si="1751"/>
        <v>0</v>
      </c>
      <c r="AL604" s="186">
        <f t="shared" si="1751"/>
        <v>0</v>
      </c>
      <c r="AM604" s="186">
        <f t="shared" si="1751"/>
        <v>0</v>
      </c>
      <c r="AN604" s="186">
        <f t="shared" si="1751"/>
        <v>0</v>
      </c>
      <c r="AO604" s="186">
        <f t="shared" si="1751"/>
        <v>0</v>
      </c>
      <c r="AP604" s="186">
        <f t="shared" si="1751"/>
        <v>0</v>
      </c>
      <c r="AQ604" s="186">
        <f t="shared" si="1751"/>
        <v>0</v>
      </c>
      <c r="AR604" s="186">
        <f t="shared" si="1751"/>
        <v>0</v>
      </c>
      <c r="AS604" s="186">
        <f t="shared" si="1751"/>
        <v>0</v>
      </c>
      <c r="AT604" s="186">
        <f t="shared" si="1751"/>
        <v>0</v>
      </c>
      <c r="AU604" s="186">
        <f t="shared" si="1751"/>
        <v>0</v>
      </c>
      <c r="AV604" s="300"/>
    </row>
    <row r="605" spans="1:48">
      <c r="A605" s="359"/>
      <c r="B605" s="356"/>
      <c r="C605" s="356"/>
      <c r="D605" s="188" t="s">
        <v>37</v>
      </c>
      <c r="E605" s="186">
        <f t="shared" si="1744"/>
        <v>0</v>
      </c>
      <c r="F605" s="186">
        <f t="shared" si="1745"/>
        <v>0</v>
      </c>
      <c r="G605" s="186" t="e">
        <f t="shared" si="1748"/>
        <v>#DIV/0!</v>
      </c>
      <c r="H605" s="184"/>
      <c r="I605" s="184"/>
      <c r="J605" s="190"/>
      <c r="K605" s="184"/>
      <c r="L605" s="184"/>
      <c r="M605" s="190"/>
      <c r="N605" s="184"/>
      <c r="O605" s="184"/>
      <c r="P605" s="190"/>
      <c r="Q605" s="184"/>
      <c r="R605" s="184"/>
      <c r="S605" s="190"/>
      <c r="T605" s="184"/>
      <c r="U605" s="184"/>
      <c r="V605" s="190"/>
      <c r="W605" s="184"/>
      <c r="X605" s="184"/>
      <c r="Y605" s="190"/>
      <c r="Z605" s="184"/>
      <c r="AA605" s="184"/>
      <c r="AB605" s="190"/>
      <c r="AC605" s="184"/>
      <c r="AD605" s="184"/>
      <c r="AE605" s="190"/>
      <c r="AF605" s="184"/>
      <c r="AG605" s="184"/>
      <c r="AH605" s="190"/>
      <c r="AI605" s="184"/>
      <c r="AJ605" s="184"/>
      <c r="AK605" s="190"/>
      <c r="AL605" s="184"/>
      <c r="AM605" s="184"/>
      <c r="AN605" s="184"/>
      <c r="AO605" s="184"/>
      <c r="AP605" s="190"/>
      <c r="AQ605" s="190"/>
      <c r="AR605" s="190"/>
      <c r="AS605" s="184"/>
      <c r="AT605" s="184"/>
      <c r="AU605" s="190"/>
      <c r="AV605" s="300"/>
    </row>
    <row r="606" spans="1:48" ht="31.2" customHeight="1">
      <c r="A606" s="359"/>
      <c r="B606" s="356"/>
      <c r="C606" s="356"/>
      <c r="D606" s="188" t="s">
        <v>2</v>
      </c>
      <c r="E606" s="186">
        <f t="shared" si="1744"/>
        <v>0</v>
      </c>
      <c r="F606" s="186">
        <f t="shared" si="1745"/>
        <v>0</v>
      </c>
      <c r="G606" s="186" t="e">
        <f t="shared" si="1748"/>
        <v>#DIV/0!</v>
      </c>
      <c r="H606" s="184"/>
      <c r="I606" s="184"/>
      <c r="J606" s="190"/>
      <c r="K606" s="184"/>
      <c r="L606" s="184"/>
      <c r="M606" s="190"/>
      <c r="N606" s="184"/>
      <c r="O606" s="184"/>
      <c r="P606" s="190"/>
      <c r="Q606" s="184"/>
      <c r="R606" s="184"/>
      <c r="S606" s="190"/>
      <c r="T606" s="184"/>
      <c r="U606" s="184"/>
      <c r="V606" s="190"/>
      <c r="W606" s="184"/>
      <c r="X606" s="184"/>
      <c r="Y606" s="190"/>
      <c r="Z606" s="184"/>
      <c r="AA606" s="184"/>
      <c r="AB606" s="190"/>
      <c r="AC606" s="184"/>
      <c r="AD606" s="184"/>
      <c r="AE606" s="190"/>
      <c r="AF606" s="184"/>
      <c r="AG606" s="184"/>
      <c r="AH606" s="190"/>
      <c r="AI606" s="184"/>
      <c r="AJ606" s="184"/>
      <c r="AK606" s="190"/>
      <c r="AL606" s="190"/>
      <c r="AM606" s="190"/>
      <c r="AN606" s="184"/>
      <c r="AO606" s="184"/>
      <c r="AP606" s="190"/>
      <c r="AQ606" s="190"/>
      <c r="AR606" s="190"/>
      <c r="AS606" s="184"/>
      <c r="AT606" s="184"/>
      <c r="AU606" s="190"/>
      <c r="AV606" s="300"/>
    </row>
    <row r="607" spans="1:48" ht="37.5" customHeight="1">
      <c r="A607" s="359"/>
      <c r="B607" s="356"/>
      <c r="C607" s="356"/>
      <c r="D607" s="209" t="s">
        <v>456</v>
      </c>
      <c r="E607" s="186">
        <f t="shared" si="1744"/>
        <v>7</v>
      </c>
      <c r="F607" s="186">
        <f t="shared" si="1745"/>
        <v>0</v>
      </c>
      <c r="G607" s="186">
        <f t="shared" si="1748"/>
        <v>0</v>
      </c>
      <c r="H607" s="184"/>
      <c r="I607" s="184"/>
      <c r="J607" s="190"/>
      <c r="K607" s="184"/>
      <c r="L607" s="184"/>
      <c r="M607" s="190"/>
      <c r="N607" s="184"/>
      <c r="O607" s="184"/>
      <c r="P607" s="190"/>
      <c r="Q607" s="184"/>
      <c r="R607" s="184"/>
      <c r="S607" s="190"/>
      <c r="T607" s="184"/>
      <c r="U607" s="184"/>
      <c r="V607" s="190"/>
      <c r="W607" s="184"/>
      <c r="X607" s="184"/>
      <c r="Y607" s="190"/>
      <c r="Z607" s="184"/>
      <c r="AA607" s="184"/>
      <c r="AB607" s="190"/>
      <c r="AC607" s="204"/>
      <c r="AD607" s="184"/>
      <c r="AE607" s="190"/>
      <c r="AF607" s="204"/>
      <c r="AG607" s="184"/>
      <c r="AH607" s="190"/>
      <c r="AI607" s="204">
        <v>7</v>
      </c>
      <c r="AJ607" s="184"/>
      <c r="AK607" s="190"/>
      <c r="AL607" s="190"/>
      <c r="AM607" s="190"/>
      <c r="AN607" s="184"/>
      <c r="AO607" s="184"/>
      <c r="AP607" s="190"/>
      <c r="AQ607" s="190"/>
      <c r="AR607" s="190"/>
      <c r="AS607" s="184"/>
      <c r="AT607" s="184"/>
      <c r="AU607" s="190"/>
      <c r="AV607" s="300"/>
    </row>
    <row r="608" spans="1:48" ht="30" customHeight="1">
      <c r="A608" s="359"/>
      <c r="B608" s="356"/>
      <c r="C608" s="356"/>
      <c r="D608" s="189" t="s">
        <v>273</v>
      </c>
      <c r="E608" s="186">
        <f t="shared" ref="E608:E620" si="1752">H608+K608+N608+Q608+T608+W608+Z608+AC608+AF608+AI608+AN608+AS608</f>
        <v>0</v>
      </c>
      <c r="F608" s="186">
        <f t="shared" ref="F608:F620" si="1753">I608+L608+O608+R608+U608+X608+AA608+AD608+AG608+AJ608+AO608+AT608</f>
        <v>0</v>
      </c>
      <c r="G608" s="186" t="e">
        <f t="shared" si="1748"/>
        <v>#DIV/0!</v>
      </c>
      <c r="H608" s="184"/>
      <c r="I608" s="184"/>
      <c r="J608" s="190"/>
      <c r="K608" s="184"/>
      <c r="L608" s="184"/>
      <c r="M608" s="190"/>
      <c r="N608" s="184"/>
      <c r="O608" s="184"/>
      <c r="P608" s="190"/>
      <c r="Q608" s="184"/>
      <c r="R608" s="184"/>
      <c r="S608" s="190"/>
      <c r="T608" s="184"/>
      <c r="U608" s="184"/>
      <c r="V608" s="190"/>
      <c r="W608" s="184"/>
      <c r="X608" s="184"/>
      <c r="Y608" s="190"/>
      <c r="Z608" s="184"/>
      <c r="AA608" s="184"/>
      <c r="AB608" s="190"/>
      <c r="AC608" s="204"/>
      <c r="AD608" s="184"/>
      <c r="AE608" s="190"/>
      <c r="AF608" s="204"/>
      <c r="AG608" s="184"/>
      <c r="AH608" s="190"/>
      <c r="AI608" s="204"/>
      <c r="AJ608" s="184"/>
      <c r="AK608" s="190"/>
      <c r="AL608" s="190"/>
      <c r="AM608" s="190"/>
      <c r="AN608" s="184"/>
      <c r="AO608" s="184"/>
      <c r="AP608" s="190"/>
      <c r="AQ608" s="190"/>
      <c r="AR608" s="190"/>
      <c r="AS608" s="184"/>
      <c r="AT608" s="184"/>
      <c r="AU608" s="190"/>
      <c r="AV608" s="300"/>
    </row>
    <row r="609" spans="1:48" ht="30" customHeight="1">
      <c r="A609" s="360"/>
      <c r="B609" s="357"/>
      <c r="C609" s="357"/>
      <c r="D609" s="209" t="s">
        <v>441</v>
      </c>
      <c r="E609" s="186">
        <f t="shared" si="1752"/>
        <v>10</v>
      </c>
      <c r="F609" s="186">
        <f t="shared" si="1753"/>
        <v>0</v>
      </c>
      <c r="G609" s="186">
        <f t="shared" si="1748"/>
        <v>0</v>
      </c>
      <c r="H609" s="184"/>
      <c r="I609" s="184"/>
      <c r="J609" s="190"/>
      <c r="K609" s="184"/>
      <c r="L609" s="184"/>
      <c r="M609" s="190"/>
      <c r="N609" s="184"/>
      <c r="O609" s="184"/>
      <c r="P609" s="190"/>
      <c r="Q609" s="184"/>
      <c r="R609" s="184"/>
      <c r="S609" s="190"/>
      <c r="T609" s="184"/>
      <c r="U609" s="184"/>
      <c r="V609" s="190"/>
      <c r="W609" s="184"/>
      <c r="X609" s="184"/>
      <c r="Y609" s="190"/>
      <c r="Z609" s="184"/>
      <c r="AA609" s="184"/>
      <c r="AB609" s="190"/>
      <c r="AC609" s="204"/>
      <c r="AD609" s="184"/>
      <c r="AE609" s="190"/>
      <c r="AF609" s="204"/>
      <c r="AG609" s="184"/>
      <c r="AH609" s="190"/>
      <c r="AI609" s="204">
        <v>10</v>
      </c>
      <c r="AJ609" s="184"/>
      <c r="AK609" s="190"/>
      <c r="AL609" s="190"/>
      <c r="AM609" s="190"/>
      <c r="AN609" s="184"/>
      <c r="AO609" s="184"/>
      <c r="AP609" s="190"/>
      <c r="AQ609" s="190"/>
      <c r="AR609" s="190"/>
      <c r="AS609" s="184"/>
      <c r="AT609" s="184"/>
      <c r="AU609" s="190"/>
      <c r="AV609" s="231"/>
    </row>
    <row r="610" spans="1:48" s="116" customFormat="1" ht="22.2" customHeight="1">
      <c r="A610" s="358" t="s">
        <v>411</v>
      </c>
      <c r="B610" s="355" t="s">
        <v>407</v>
      </c>
      <c r="C610" s="355" t="s">
        <v>440</v>
      </c>
      <c r="D610" s="192" t="s">
        <v>41</v>
      </c>
      <c r="E610" s="186">
        <f t="shared" si="1752"/>
        <v>6032.8018000000002</v>
      </c>
      <c r="F610" s="186">
        <f t="shared" si="1753"/>
        <v>0</v>
      </c>
      <c r="G610" s="186">
        <f t="shared" si="1748"/>
        <v>0</v>
      </c>
      <c r="H610" s="186">
        <f>H611+H612+H613+H615</f>
        <v>0</v>
      </c>
      <c r="I610" s="186">
        <f t="shared" ref="I610:AU610" si="1754">I611+I612+I613+I615</f>
        <v>0</v>
      </c>
      <c r="J610" s="186">
        <f t="shared" si="1754"/>
        <v>0</v>
      </c>
      <c r="K610" s="186">
        <f t="shared" si="1754"/>
        <v>0</v>
      </c>
      <c r="L610" s="186">
        <f t="shared" si="1754"/>
        <v>0</v>
      </c>
      <c r="M610" s="186">
        <f t="shared" si="1754"/>
        <v>0</v>
      </c>
      <c r="N610" s="186">
        <f t="shared" si="1754"/>
        <v>0</v>
      </c>
      <c r="O610" s="186">
        <f t="shared" si="1754"/>
        <v>0</v>
      </c>
      <c r="P610" s="186">
        <f t="shared" si="1754"/>
        <v>0</v>
      </c>
      <c r="Q610" s="186">
        <f t="shared" si="1754"/>
        <v>0</v>
      </c>
      <c r="R610" s="186">
        <f t="shared" si="1754"/>
        <v>0</v>
      </c>
      <c r="S610" s="186">
        <f t="shared" si="1754"/>
        <v>0</v>
      </c>
      <c r="T610" s="186">
        <f t="shared" si="1754"/>
        <v>0</v>
      </c>
      <c r="U610" s="186">
        <f t="shared" si="1754"/>
        <v>0</v>
      </c>
      <c r="V610" s="186">
        <f t="shared" si="1754"/>
        <v>0</v>
      </c>
      <c r="W610" s="186">
        <f t="shared" si="1754"/>
        <v>0</v>
      </c>
      <c r="X610" s="186">
        <f t="shared" si="1754"/>
        <v>0</v>
      </c>
      <c r="Y610" s="186">
        <f t="shared" si="1754"/>
        <v>0</v>
      </c>
      <c r="Z610" s="186">
        <f t="shared" si="1754"/>
        <v>0</v>
      </c>
      <c r="AA610" s="186">
        <f t="shared" si="1754"/>
        <v>0</v>
      </c>
      <c r="AB610" s="186">
        <f t="shared" si="1754"/>
        <v>0</v>
      </c>
      <c r="AC610" s="186">
        <f t="shared" si="1754"/>
        <v>0</v>
      </c>
      <c r="AD610" s="186">
        <f t="shared" si="1754"/>
        <v>0</v>
      </c>
      <c r="AE610" s="186">
        <f t="shared" si="1754"/>
        <v>0</v>
      </c>
      <c r="AF610" s="186">
        <f t="shared" si="1754"/>
        <v>0</v>
      </c>
      <c r="AG610" s="186">
        <f t="shared" si="1754"/>
        <v>0</v>
      </c>
      <c r="AH610" s="186">
        <f t="shared" si="1754"/>
        <v>0</v>
      </c>
      <c r="AI610" s="186">
        <f t="shared" si="1754"/>
        <v>6032.8018000000002</v>
      </c>
      <c r="AJ610" s="186">
        <f t="shared" si="1754"/>
        <v>0</v>
      </c>
      <c r="AK610" s="186">
        <f t="shared" si="1754"/>
        <v>0</v>
      </c>
      <c r="AL610" s="186">
        <f t="shared" si="1754"/>
        <v>0</v>
      </c>
      <c r="AM610" s="186">
        <f t="shared" si="1754"/>
        <v>0</v>
      </c>
      <c r="AN610" s="186">
        <f t="shared" si="1754"/>
        <v>0</v>
      </c>
      <c r="AO610" s="186">
        <f t="shared" si="1754"/>
        <v>0</v>
      </c>
      <c r="AP610" s="186">
        <f t="shared" si="1754"/>
        <v>0</v>
      </c>
      <c r="AQ610" s="186">
        <f t="shared" si="1754"/>
        <v>0</v>
      </c>
      <c r="AR610" s="186">
        <f t="shared" si="1754"/>
        <v>0</v>
      </c>
      <c r="AS610" s="186">
        <f t="shared" si="1754"/>
        <v>0</v>
      </c>
      <c r="AT610" s="186">
        <f t="shared" si="1754"/>
        <v>0</v>
      </c>
      <c r="AU610" s="186">
        <f t="shared" si="1754"/>
        <v>0</v>
      </c>
      <c r="AV610" s="300"/>
    </row>
    <row r="611" spans="1:48">
      <c r="A611" s="359"/>
      <c r="B611" s="356"/>
      <c r="C611" s="356"/>
      <c r="D611" s="188" t="s">
        <v>37</v>
      </c>
      <c r="E611" s="186">
        <f t="shared" si="1752"/>
        <v>605.36270000000002</v>
      </c>
      <c r="F611" s="186">
        <f t="shared" si="1753"/>
        <v>0</v>
      </c>
      <c r="G611" s="186">
        <f t="shared" si="1748"/>
        <v>0</v>
      </c>
      <c r="H611" s="184"/>
      <c r="I611" s="184"/>
      <c r="J611" s="190"/>
      <c r="K611" s="184"/>
      <c r="L611" s="184"/>
      <c r="M611" s="190"/>
      <c r="N611" s="184"/>
      <c r="O611" s="184"/>
      <c r="P611" s="190"/>
      <c r="Q611" s="184"/>
      <c r="R611" s="184"/>
      <c r="S611" s="190"/>
      <c r="T611" s="184"/>
      <c r="U611" s="184"/>
      <c r="V611" s="190"/>
      <c r="W611" s="184"/>
      <c r="X611" s="184"/>
      <c r="Y611" s="190"/>
      <c r="Z611" s="184"/>
      <c r="AA611" s="184"/>
      <c r="AB611" s="190"/>
      <c r="AC611" s="184"/>
      <c r="AD611" s="184"/>
      <c r="AE611" s="190"/>
      <c r="AF611" s="184"/>
      <c r="AG611" s="184"/>
      <c r="AH611" s="190"/>
      <c r="AI611" s="184">
        <f>300+305.3627</f>
        <v>605.36270000000002</v>
      </c>
      <c r="AJ611" s="184"/>
      <c r="AK611" s="190"/>
      <c r="AL611" s="184"/>
      <c r="AM611" s="184"/>
      <c r="AN611" s="184"/>
      <c r="AO611" s="184"/>
      <c r="AP611" s="190"/>
      <c r="AQ611" s="190"/>
      <c r="AR611" s="190"/>
      <c r="AS611" s="184"/>
      <c r="AT611" s="184"/>
      <c r="AU611" s="190"/>
      <c r="AV611" s="300"/>
    </row>
    <row r="612" spans="1:48" ht="31.2" customHeight="1">
      <c r="A612" s="359"/>
      <c r="B612" s="356"/>
      <c r="C612" s="356"/>
      <c r="D612" s="188" t="s">
        <v>2</v>
      </c>
      <c r="E612" s="186">
        <f t="shared" si="1752"/>
        <v>946.83910000000003</v>
      </c>
      <c r="F612" s="186">
        <f t="shared" si="1753"/>
        <v>0</v>
      </c>
      <c r="G612" s="186">
        <f t="shared" si="1748"/>
        <v>0</v>
      </c>
      <c r="H612" s="184"/>
      <c r="I612" s="184"/>
      <c r="J612" s="190"/>
      <c r="K612" s="184"/>
      <c r="L612" s="184"/>
      <c r="M612" s="190"/>
      <c r="N612" s="184"/>
      <c r="O612" s="184"/>
      <c r="P612" s="190"/>
      <c r="Q612" s="184"/>
      <c r="R612" s="184"/>
      <c r="S612" s="190"/>
      <c r="T612" s="184"/>
      <c r="U612" s="184"/>
      <c r="V612" s="190"/>
      <c r="W612" s="184"/>
      <c r="X612" s="184"/>
      <c r="Y612" s="190"/>
      <c r="Z612" s="184"/>
      <c r="AA612" s="184"/>
      <c r="AB612" s="190"/>
      <c r="AC612" s="184"/>
      <c r="AD612" s="184"/>
      <c r="AE612" s="190"/>
      <c r="AF612" s="184"/>
      <c r="AG612" s="184"/>
      <c r="AH612" s="190"/>
      <c r="AI612" s="184">
        <f>400+546.8391</f>
        <v>946.83910000000003</v>
      </c>
      <c r="AJ612" s="184"/>
      <c r="AK612" s="190"/>
      <c r="AL612" s="190"/>
      <c r="AM612" s="190"/>
      <c r="AN612" s="184"/>
      <c r="AO612" s="184"/>
      <c r="AP612" s="190"/>
      <c r="AQ612" s="190"/>
      <c r="AR612" s="190"/>
      <c r="AS612" s="184"/>
      <c r="AT612" s="184"/>
      <c r="AU612" s="190"/>
      <c r="AV612" s="300"/>
    </row>
    <row r="613" spans="1:48" ht="39.75" customHeight="1">
      <c r="A613" s="359"/>
      <c r="B613" s="356"/>
      <c r="C613" s="356"/>
      <c r="D613" s="209" t="s">
        <v>456</v>
      </c>
      <c r="E613" s="186">
        <f t="shared" si="1752"/>
        <v>4370.6000000000004</v>
      </c>
      <c r="F613" s="186">
        <f t="shared" si="1753"/>
        <v>0</v>
      </c>
      <c r="G613" s="186">
        <f t="shared" si="1748"/>
        <v>0</v>
      </c>
      <c r="H613" s="184"/>
      <c r="I613" s="184"/>
      <c r="J613" s="190"/>
      <c r="K613" s="184"/>
      <c r="L613" s="184"/>
      <c r="M613" s="190"/>
      <c r="N613" s="184"/>
      <c r="O613" s="184"/>
      <c r="P613" s="190"/>
      <c r="Q613" s="184"/>
      <c r="R613" s="184"/>
      <c r="S613" s="190"/>
      <c r="T613" s="184"/>
      <c r="U613" s="184"/>
      <c r="V613" s="190"/>
      <c r="W613" s="184"/>
      <c r="X613" s="184"/>
      <c r="Y613" s="190"/>
      <c r="Z613" s="184"/>
      <c r="AA613" s="184"/>
      <c r="AB613" s="190"/>
      <c r="AC613" s="204"/>
      <c r="AD613" s="184"/>
      <c r="AE613" s="190"/>
      <c r="AF613" s="184"/>
      <c r="AG613" s="184"/>
      <c r="AH613" s="190"/>
      <c r="AI613" s="184">
        <f>2000+40.1+2330.5</f>
        <v>4370.6000000000004</v>
      </c>
      <c r="AJ613" s="184"/>
      <c r="AK613" s="190"/>
      <c r="AL613" s="190"/>
      <c r="AM613" s="190"/>
      <c r="AN613" s="184"/>
      <c r="AO613" s="184"/>
      <c r="AP613" s="190"/>
      <c r="AQ613" s="190"/>
      <c r="AR613" s="190"/>
      <c r="AS613" s="184"/>
      <c r="AT613" s="184"/>
      <c r="AU613" s="190"/>
      <c r="AV613" s="300"/>
    </row>
    <row r="614" spans="1:48" ht="30" customHeight="1">
      <c r="A614" s="359"/>
      <c r="B614" s="356"/>
      <c r="C614" s="356"/>
      <c r="D614" s="189" t="s">
        <v>273</v>
      </c>
      <c r="E614" s="186">
        <f t="shared" si="1752"/>
        <v>0</v>
      </c>
      <c r="F614" s="186">
        <f t="shared" si="1753"/>
        <v>0</v>
      </c>
      <c r="G614" s="186" t="e">
        <f t="shared" si="1748"/>
        <v>#DIV/0!</v>
      </c>
      <c r="H614" s="184"/>
      <c r="I614" s="184"/>
      <c r="J614" s="190"/>
      <c r="K614" s="184"/>
      <c r="L614" s="184"/>
      <c r="M614" s="190"/>
      <c r="N614" s="184"/>
      <c r="O614" s="184"/>
      <c r="P614" s="190"/>
      <c r="Q614" s="184"/>
      <c r="R614" s="184"/>
      <c r="S614" s="190"/>
      <c r="T614" s="184"/>
      <c r="U614" s="184"/>
      <c r="V614" s="190"/>
      <c r="W614" s="184"/>
      <c r="X614" s="184"/>
      <c r="Y614" s="190"/>
      <c r="Z614" s="184"/>
      <c r="AA614" s="184"/>
      <c r="AB614" s="190"/>
      <c r="AC614" s="204"/>
      <c r="AD614" s="184"/>
      <c r="AE614" s="190"/>
      <c r="AF614" s="184"/>
      <c r="AG614" s="184"/>
      <c r="AH614" s="190"/>
      <c r="AI614" s="184"/>
      <c r="AJ614" s="184"/>
      <c r="AK614" s="190"/>
      <c r="AL614" s="190"/>
      <c r="AM614" s="190"/>
      <c r="AN614" s="184"/>
      <c r="AO614" s="184"/>
      <c r="AP614" s="190"/>
      <c r="AQ614" s="190"/>
      <c r="AR614" s="190"/>
      <c r="AS614" s="184"/>
      <c r="AT614" s="184"/>
      <c r="AU614" s="190"/>
      <c r="AV614" s="300"/>
    </row>
    <row r="615" spans="1:48" ht="30" customHeight="1">
      <c r="A615" s="360"/>
      <c r="B615" s="357"/>
      <c r="C615" s="357"/>
      <c r="D615" s="209" t="s">
        <v>441</v>
      </c>
      <c r="E615" s="186">
        <f t="shared" si="1752"/>
        <v>110</v>
      </c>
      <c r="F615" s="186">
        <f t="shared" si="1753"/>
        <v>0</v>
      </c>
      <c r="G615" s="186">
        <f t="shared" si="1748"/>
        <v>0</v>
      </c>
      <c r="H615" s="184"/>
      <c r="I615" s="184"/>
      <c r="J615" s="190"/>
      <c r="K615" s="184"/>
      <c r="L615" s="184"/>
      <c r="M615" s="190"/>
      <c r="N615" s="184"/>
      <c r="O615" s="184"/>
      <c r="P615" s="190"/>
      <c r="Q615" s="184"/>
      <c r="R615" s="184"/>
      <c r="S615" s="190"/>
      <c r="T615" s="184"/>
      <c r="U615" s="184"/>
      <c r="V615" s="190"/>
      <c r="W615" s="184"/>
      <c r="X615" s="184"/>
      <c r="Y615" s="190"/>
      <c r="Z615" s="184"/>
      <c r="AA615" s="184"/>
      <c r="AB615" s="190"/>
      <c r="AC615" s="204"/>
      <c r="AD615" s="184"/>
      <c r="AE615" s="190"/>
      <c r="AF615" s="204"/>
      <c r="AG615" s="184"/>
      <c r="AH615" s="190"/>
      <c r="AI615" s="204">
        <v>110</v>
      </c>
      <c r="AJ615" s="184"/>
      <c r="AK615" s="190"/>
      <c r="AL615" s="190"/>
      <c r="AM615" s="190"/>
      <c r="AN615" s="184"/>
      <c r="AO615" s="184"/>
      <c r="AP615" s="190"/>
      <c r="AQ615" s="190"/>
      <c r="AR615" s="190"/>
      <c r="AS615" s="184"/>
      <c r="AT615" s="184"/>
      <c r="AU615" s="190"/>
      <c r="AV615" s="231"/>
    </row>
    <row r="616" spans="1:48" s="116" customFormat="1" ht="22.2" customHeight="1">
      <c r="A616" s="358" t="s">
        <v>412</v>
      </c>
      <c r="B616" s="355" t="s">
        <v>414</v>
      </c>
      <c r="C616" s="355" t="s">
        <v>440</v>
      </c>
      <c r="D616" s="192" t="s">
        <v>41</v>
      </c>
      <c r="E616" s="186">
        <f t="shared" si="1752"/>
        <v>275.60899999999998</v>
      </c>
      <c r="F616" s="186">
        <f t="shared" si="1753"/>
        <v>275.60899999999998</v>
      </c>
      <c r="G616" s="186">
        <f t="shared" si="1748"/>
        <v>100</v>
      </c>
      <c r="H616" s="186">
        <f>H617+H618+H619+H621</f>
        <v>0</v>
      </c>
      <c r="I616" s="186">
        <f t="shared" ref="I616:AU616" si="1755">I617+I618+I619+I621</f>
        <v>0</v>
      </c>
      <c r="J616" s="186">
        <f t="shared" si="1755"/>
        <v>0</v>
      </c>
      <c r="K616" s="186">
        <f t="shared" si="1755"/>
        <v>0</v>
      </c>
      <c r="L616" s="186">
        <f t="shared" si="1755"/>
        <v>0</v>
      </c>
      <c r="M616" s="186">
        <f t="shared" si="1755"/>
        <v>0</v>
      </c>
      <c r="N616" s="186">
        <f t="shared" si="1755"/>
        <v>0</v>
      </c>
      <c r="O616" s="186">
        <f t="shared" si="1755"/>
        <v>0</v>
      </c>
      <c r="P616" s="186">
        <f t="shared" si="1755"/>
        <v>0</v>
      </c>
      <c r="Q616" s="186">
        <f t="shared" si="1755"/>
        <v>0</v>
      </c>
      <c r="R616" s="186">
        <f t="shared" si="1755"/>
        <v>0</v>
      </c>
      <c r="S616" s="186">
        <f t="shared" si="1755"/>
        <v>0</v>
      </c>
      <c r="T616" s="186">
        <f t="shared" si="1755"/>
        <v>0</v>
      </c>
      <c r="U616" s="186">
        <f t="shared" si="1755"/>
        <v>0</v>
      </c>
      <c r="V616" s="186">
        <f t="shared" si="1755"/>
        <v>0</v>
      </c>
      <c r="W616" s="186">
        <f t="shared" si="1755"/>
        <v>0</v>
      </c>
      <c r="X616" s="186">
        <f t="shared" si="1755"/>
        <v>0</v>
      </c>
      <c r="Y616" s="186">
        <f t="shared" si="1755"/>
        <v>0</v>
      </c>
      <c r="Z616" s="186">
        <f t="shared" si="1755"/>
        <v>0</v>
      </c>
      <c r="AA616" s="186">
        <f t="shared" si="1755"/>
        <v>0</v>
      </c>
      <c r="AB616" s="186">
        <f t="shared" si="1755"/>
        <v>0</v>
      </c>
      <c r="AC616" s="186">
        <f t="shared" si="1755"/>
        <v>275.60899999999998</v>
      </c>
      <c r="AD616" s="186">
        <f t="shared" si="1755"/>
        <v>275.60899999999998</v>
      </c>
      <c r="AE616" s="186">
        <f t="shared" si="1755"/>
        <v>0</v>
      </c>
      <c r="AF616" s="186">
        <f t="shared" si="1755"/>
        <v>0</v>
      </c>
      <c r="AG616" s="186">
        <f t="shared" si="1755"/>
        <v>0</v>
      </c>
      <c r="AH616" s="186">
        <f t="shared" si="1755"/>
        <v>0</v>
      </c>
      <c r="AI616" s="186">
        <f t="shared" si="1755"/>
        <v>0</v>
      </c>
      <c r="AJ616" s="186">
        <f t="shared" si="1755"/>
        <v>0</v>
      </c>
      <c r="AK616" s="186">
        <f t="shared" si="1755"/>
        <v>0</v>
      </c>
      <c r="AL616" s="186">
        <f t="shared" si="1755"/>
        <v>0</v>
      </c>
      <c r="AM616" s="186">
        <f t="shared" si="1755"/>
        <v>0</v>
      </c>
      <c r="AN616" s="186">
        <f t="shared" si="1755"/>
        <v>0</v>
      </c>
      <c r="AO616" s="186">
        <f t="shared" si="1755"/>
        <v>0</v>
      </c>
      <c r="AP616" s="186">
        <f t="shared" si="1755"/>
        <v>0</v>
      </c>
      <c r="AQ616" s="186">
        <f t="shared" si="1755"/>
        <v>0</v>
      </c>
      <c r="AR616" s="186">
        <f t="shared" si="1755"/>
        <v>0</v>
      </c>
      <c r="AS616" s="186">
        <f t="shared" si="1755"/>
        <v>0</v>
      </c>
      <c r="AT616" s="186">
        <f t="shared" si="1755"/>
        <v>0</v>
      </c>
      <c r="AU616" s="186">
        <f t="shared" si="1755"/>
        <v>0</v>
      </c>
      <c r="AV616" s="300"/>
    </row>
    <row r="617" spans="1:48">
      <c r="A617" s="359"/>
      <c r="B617" s="356"/>
      <c r="C617" s="356"/>
      <c r="D617" s="188" t="s">
        <v>37</v>
      </c>
      <c r="E617" s="186">
        <f t="shared" si="1752"/>
        <v>0</v>
      </c>
      <c r="F617" s="186">
        <f t="shared" si="1753"/>
        <v>0</v>
      </c>
      <c r="G617" s="186" t="e">
        <f t="shared" si="1748"/>
        <v>#DIV/0!</v>
      </c>
      <c r="H617" s="184"/>
      <c r="I617" s="184"/>
      <c r="J617" s="190"/>
      <c r="K617" s="184"/>
      <c r="L617" s="184"/>
      <c r="M617" s="190"/>
      <c r="N617" s="184"/>
      <c r="O617" s="184"/>
      <c r="P617" s="190"/>
      <c r="Q617" s="184"/>
      <c r="R617" s="184"/>
      <c r="S617" s="190"/>
      <c r="T617" s="184"/>
      <c r="U617" s="184"/>
      <c r="V617" s="190"/>
      <c r="W617" s="184"/>
      <c r="X617" s="184"/>
      <c r="Y617" s="190"/>
      <c r="Z617" s="184"/>
      <c r="AA617" s="184"/>
      <c r="AB617" s="190"/>
      <c r="AC617" s="184"/>
      <c r="AD617" s="184"/>
      <c r="AE617" s="190"/>
      <c r="AF617" s="184"/>
      <c r="AG617" s="184"/>
      <c r="AH617" s="190"/>
      <c r="AI617" s="184"/>
      <c r="AJ617" s="184"/>
      <c r="AK617" s="190"/>
      <c r="AL617" s="184"/>
      <c r="AM617" s="184"/>
      <c r="AN617" s="184"/>
      <c r="AO617" s="184"/>
      <c r="AP617" s="190"/>
      <c r="AQ617" s="190"/>
      <c r="AR617" s="190"/>
      <c r="AS617" s="184"/>
      <c r="AT617" s="184"/>
      <c r="AU617" s="190"/>
      <c r="AV617" s="300"/>
    </row>
    <row r="618" spans="1:48" ht="31.2" customHeight="1">
      <c r="A618" s="359"/>
      <c r="B618" s="356"/>
      <c r="C618" s="356"/>
      <c r="D618" s="188" t="s">
        <v>2</v>
      </c>
      <c r="E618" s="186">
        <f t="shared" si="1752"/>
        <v>0</v>
      </c>
      <c r="F618" s="186">
        <f t="shared" si="1753"/>
        <v>0</v>
      </c>
      <c r="G618" s="186" t="e">
        <f t="shared" si="1748"/>
        <v>#DIV/0!</v>
      </c>
      <c r="H618" s="184"/>
      <c r="I618" s="184"/>
      <c r="J618" s="190"/>
      <c r="K618" s="184"/>
      <c r="L618" s="184"/>
      <c r="M618" s="190"/>
      <c r="N618" s="184"/>
      <c r="O618" s="184"/>
      <c r="P618" s="190"/>
      <c r="Q618" s="184"/>
      <c r="R618" s="184"/>
      <c r="S618" s="190"/>
      <c r="T618" s="184"/>
      <c r="U618" s="184"/>
      <c r="V618" s="190"/>
      <c r="W618" s="184"/>
      <c r="X618" s="184"/>
      <c r="Y618" s="190"/>
      <c r="Z618" s="184"/>
      <c r="AA618" s="184"/>
      <c r="AB618" s="190"/>
      <c r="AC618" s="184"/>
      <c r="AD618" s="184"/>
      <c r="AE618" s="190"/>
      <c r="AF618" s="184"/>
      <c r="AG618" s="184"/>
      <c r="AH618" s="190"/>
      <c r="AI618" s="184"/>
      <c r="AJ618" s="184"/>
      <c r="AK618" s="190"/>
      <c r="AL618" s="190"/>
      <c r="AM618" s="190"/>
      <c r="AN618" s="184"/>
      <c r="AO618" s="184"/>
      <c r="AP618" s="190"/>
      <c r="AQ618" s="190"/>
      <c r="AR618" s="190"/>
      <c r="AS618" s="184"/>
      <c r="AT618" s="184"/>
      <c r="AU618" s="190"/>
      <c r="AV618" s="300"/>
    </row>
    <row r="619" spans="1:48" ht="39" customHeight="1">
      <c r="A619" s="359"/>
      <c r="B619" s="356"/>
      <c r="C619" s="356"/>
      <c r="D619" s="209" t="s">
        <v>456</v>
      </c>
      <c r="E619" s="186">
        <f t="shared" si="1752"/>
        <v>275.60899999999998</v>
      </c>
      <c r="F619" s="186">
        <f t="shared" si="1753"/>
        <v>275.60899999999998</v>
      </c>
      <c r="G619" s="186">
        <f t="shared" si="1748"/>
        <v>100</v>
      </c>
      <c r="H619" s="184"/>
      <c r="I619" s="184"/>
      <c r="J619" s="190"/>
      <c r="K619" s="184"/>
      <c r="L619" s="184"/>
      <c r="M619" s="190"/>
      <c r="N619" s="184"/>
      <c r="O619" s="184"/>
      <c r="P619" s="190"/>
      <c r="Q619" s="184"/>
      <c r="R619" s="184"/>
      <c r="S619" s="190"/>
      <c r="T619" s="184"/>
      <c r="U619" s="184"/>
      <c r="V619" s="190"/>
      <c r="W619" s="184"/>
      <c r="X619" s="184"/>
      <c r="Y619" s="190"/>
      <c r="Z619" s="184"/>
      <c r="AA619" s="184"/>
      <c r="AB619" s="190"/>
      <c r="AC619" s="204">
        <v>275.60899999999998</v>
      </c>
      <c r="AD619" s="204">
        <v>275.60899999999998</v>
      </c>
      <c r="AE619" s="190"/>
      <c r="AF619" s="184"/>
      <c r="AG619" s="184"/>
      <c r="AH619" s="190"/>
      <c r="AI619" s="184"/>
      <c r="AJ619" s="184"/>
      <c r="AK619" s="190"/>
      <c r="AL619" s="190"/>
      <c r="AM619" s="190"/>
      <c r="AN619" s="184"/>
      <c r="AO619" s="184"/>
      <c r="AP619" s="190"/>
      <c r="AQ619" s="190"/>
      <c r="AR619" s="190"/>
      <c r="AS619" s="184"/>
      <c r="AT619" s="184"/>
      <c r="AU619" s="190"/>
      <c r="AV619" s="300"/>
    </row>
    <row r="620" spans="1:48" ht="30" customHeight="1">
      <c r="A620" s="359"/>
      <c r="B620" s="356"/>
      <c r="C620" s="356"/>
      <c r="D620" s="189" t="s">
        <v>273</v>
      </c>
      <c r="E620" s="186">
        <f t="shared" si="1752"/>
        <v>0</v>
      </c>
      <c r="F620" s="186">
        <f t="shared" si="1753"/>
        <v>0</v>
      </c>
      <c r="G620" s="186" t="e">
        <f t="shared" si="1748"/>
        <v>#DIV/0!</v>
      </c>
      <c r="H620" s="184"/>
      <c r="I620" s="184"/>
      <c r="J620" s="190"/>
      <c r="K620" s="184"/>
      <c r="L620" s="184"/>
      <c r="M620" s="190"/>
      <c r="N620" s="184"/>
      <c r="O620" s="184"/>
      <c r="P620" s="190"/>
      <c r="Q620" s="184"/>
      <c r="R620" s="184"/>
      <c r="S620" s="190"/>
      <c r="T620" s="184"/>
      <c r="U620" s="184"/>
      <c r="V620" s="190"/>
      <c r="W620" s="184"/>
      <c r="X620" s="184"/>
      <c r="Y620" s="190"/>
      <c r="Z620" s="184"/>
      <c r="AA620" s="184"/>
      <c r="AB620" s="190"/>
      <c r="AC620" s="184"/>
      <c r="AD620" s="184"/>
      <c r="AE620" s="190"/>
      <c r="AF620" s="184"/>
      <c r="AG620" s="184"/>
      <c r="AH620" s="190"/>
      <c r="AI620" s="184"/>
      <c r="AJ620" s="184"/>
      <c r="AK620" s="190"/>
      <c r="AL620" s="190"/>
      <c r="AM620" s="190"/>
      <c r="AN620" s="184"/>
      <c r="AO620" s="184"/>
      <c r="AP620" s="190"/>
      <c r="AQ620" s="190"/>
      <c r="AR620" s="190"/>
      <c r="AS620" s="184"/>
      <c r="AT620" s="184"/>
      <c r="AU620" s="190"/>
      <c r="AV620" s="300"/>
    </row>
    <row r="621" spans="1:48" ht="30" customHeight="1">
      <c r="A621" s="360"/>
      <c r="B621" s="357"/>
      <c r="C621" s="357"/>
      <c r="D621" s="209" t="s">
        <v>441</v>
      </c>
      <c r="E621" s="186"/>
      <c r="F621" s="186"/>
      <c r="G621" s="186" t="e">
        <f t="shared" si="1748"/>
        <v>#DIV/0!</v>
      </c>
      <c r="H621" s="184"/>
      <c r="I621" s="184"/>
      <c r="J621" s="190"/>
      <c r="K621" s="184"/>
      <c r="L621" s="184"/>
      <c r="M621" s="190"/>
      <c r="N621" s="184"/>
      <c r="O621" s="184"/>
      <c r="P621" s="190"/>
      <c r="Q621" s="184"/>
      <c r="R621" s="184"/>
      <c r="S621" s="190"/>
      <c r="T621" s="184"/>
      <c r="U621" s="184"/>
      <c r="V621" s="190"/>
      <c r="W621" s="184"/>
      <c r="X621" s="184"/>
      <c r="Y621" s="190"/>
      <c r="Z621" s="184"/>
      <c r="AA621" s="184"/>
      <c r="AB621" s="190"/>
      <c r="AC621" s="184"/>
      <c r="AD621" s="184"/>
      <c r="AE621" s="190"/>
      <c r="AF621" s="184"/>
      <c r="AG621" s="184"/>
      <c r="AH621" s="190"/>
      <c r="AI621" s="184"/>
      <c r="AJ621" s="184"/>
      <c r="AK621" s="190"/>
      <c r="AL621" s="190"/>
      <c r="AM621" s="190"/>
      <c r="AN621" s="184"/>
      <c r="AO621" s="184"/>
      <c r="AP621" s="190"/>
      <c r="AQ621" s="190"/>
      <c r="AR621" s="190"/>
      <c r="AS621" s="184"/>
      <c r="AT621" s="184"/>
      <c r="AU621" s="190"/>
      <c r="AV621" s="231"/>
    </row>
    <row r="622" spans="1:48" s="116" customFormat="1" ht="22.2" customHeight="1">
      <c r="A622" s="358" t="s">
        <v>413</v>
      </c>
      <c r="B622" s="355" t="s">
        <v>420</v>
      </c>
      <c r="C622" s="355" t="s">
        <v>440</v>
      </c>
      <c r="D622" s="192" t="s">
        <v>41</v>
      </c>
      <c r="E622" s="186">
        <f t="shared" ref="E622:E668" si="1756">H622+K622+N622+Q622+T622+W622+Z622+AC622+AF622+AI622+AN622+AS622</f>
        <v>6000</v>
      </c>
      <c r="F622" s="186">
        <f t="shared" ref="F622:F668" si="1757">I622+L622+O622+R622+U622+X622+AA622+AD622+AG622+AJ622+AO622+AT622</f>
        <v>4608.75</v>
      </c>
      <c r="G622" s="186">
        <f t="shared" si="1748"/>
        <v>76.8125</v>
      </c>
      <c r="H622" s="186">
        <f>H623+H624+H625+H627</f>
        <v>0</v>
      </c>
      <c r="I622" s="186">
        <f t="shared" ref="I622:AU622" si="1758">I623+I624+I625+I627</f>
        <v>0</v>
      </c>
      <c r="J622" s="186">
        <f t="shared" si="1758"/>
        <v>0</v>
      </c>
      <c r="K622" s="186">
        <f t="shared" si="1758"/>
        <v>0</v>
      </c>
      <c r="L622" s="186">
        <f t="shared" si="1758"/>
        <v>0</v>
      </c>
      <c r="M622" s="186">
        <f t="shared" si="1758"/>
        <v>0</v>
      </c>
      <c r="N622" s="186">
        <f t="shared" si="1758"/>
        <v>0</v>
      </c>
      <c r="O622" s="186">
        <f t="shared" si="1758"/>
        <v>0</v>
      </c>
      <c r="P622" s="186">
        <f t="shared" si="1758"/>
        <v>0</v>
      </c>
      <c r="Q622" s="186">
        <f t="shared" si="1758"/>
        <v>0</v>
      </c>
      <c r="R622" s="186">
        <f t="shared" si="1758"/>
        <v>0</v>
      </c>
      <c r="S622" s="186">
        <f t="shared" si="1758"/>
        <v>0</v>
      </c>
      <c r="T622" s="186">
        <f t="shared" si="1758"/>
        <v>0</v>
      </c>
      <c r="U622" s="186">
        <f t="shared" si="1758"/>
        <v>0</v>
      </c>
      <c r="V622" s="186">
        <f t="shared" si="1758"/>
        <v>0</v>
      </c>
      <c r="W622" s="186">
        <f t="shared" si="1758"/>
        <v>0</v>
      </c>
      <c r="X622" s="186">
        <f t="shared" si="1758"/>
        <v>0</v>
      </c>
      <c r="Y622" s="186">
        <f t="shared" si="1758"/>
        <v>0</v>
      </c>
      <c r="Z622" s="186">
        <f t="shared" si="1758"/>
        <v>0</v>
      </c>
      <c r="AA622" s="186">
        <f t="shared" si="1758"/>
        <v>0</v>
      </c>
      <c r="AB622" s="186">
        <f t="shared" si="1758"/>
        <v>0</v>
      </c>
      <c r="AC622" s="186">
        <f t="shared" si="1758"/>
        <v>1740.8000000000002</v>
      </c>
      <c r="AD622" s="186">
        <f t="shared" si="1758"/>
        <v>1740.8000000000002</v>
      </c>
      <c r="AE622" s="186">
        <f t="shared" si="1758"/>
        <v>0</v>
      </c>
      <c r="AF622" s="186">
        <f t="shared" si="1758"/>
        <v>2867.9500000000003</v>
      </c>
      <c r="AG622" s="186">
        <f t="shared" si="1758"/>
        <v>2867.9500000000003</v>
      </c>
      <c r="AH622" s="186">
        <f t="shared" si="1758"/>
        <v>0</v>
      </c>
      <c r="AI622" s="186">
        <f t="shared" si="1758"/>
        <v>1391.25</v>
      </c>
      <c r="AJ622" s="186">
        <f t="shared" si="1758"/>
        <v>0</v>
      </c>
      <c r="AK622" s="186">
        <f t="shared" si="1758"/>
        <v>0</v>
      </c>
      <c r="AL622" s="186">
        <f t="shared" si="1758"/>
        <v>0</v>
      </c>
      <c r="AM622" s="186">
        <f t="shared" si="1758"/>
        <v>0</v>
      </c>
      <c r="AN622" s="186">
        <f t="shared" si="1758"/>
        <v>0</v>
      </c>
      <c r="AO622" s="186">
        <f t="shared" si="1758"/>
        <v>0</v>
      </c>
      <c r="AP622" s="186">
        <f t="shared" si="1758"/>
        <v>0</v>
      </c>
      <c r="AQ622" s="186">
        <f t="shared" si="1758"/>
        <v>0</v>
      </c>
      <c r="AR622" s="186">
        <f t="shared" si="1758"/>
        <v>0</v>
      </c>
      <c r="AS622" s="186">
        <f t="shared" si="1758"/>
        <v>0</v>
      </c>
      <c r="AT622" s="186">
        <f t="shared" si="1758"/>
        <v>0</v>
      </c>
      <c r="AU622" s="186">
        <f t="shared" si="1758"/>
        <v>0</v>
      </c>
      <c r="AV622" s="300"/>
    </row>
    <row r="623" spans="1:48">
      <c r="A623" s="359"/>
      <c r="B623" s="356"/>
      <c r="C623" s="356"/>
      <c r="D623" s="188" t="s">
        <v>37</v>
      </c>
      <c r="E623" s="186">
        <f t="shared" si="1756"/>
        <v>0</v>
      </c>
      <c r="F623" s="186">
        <f t="shared" si="1757"/>
        <v>0</v>
      </c>
      <c r="G623" s="186" t="e">
        <f t="shared" si="1748"/>
        <v>#DIV/0!</v>
      </c>
      <c r="H623" s="184"/>
      <c r="I623" s="184"/>
      <c r="J623" s="190"/>
      <c r="K623" s="184"/>
      <c r="L623" s="184"/>
      <c r="M623" s="190"/>
      <c r="N623" s="184"/>
      <c r="O623" s="184"/>
      <c r="P623" s="190"/>
      <c r="Q623" s="184"/>
      <c r="R623" s="184"/>
      <c r="S623" s="190"/>
      <c r="T623" s="184"/>
      <c r="U623" s="184"/>
      <c r="V623" s="190"/>
      <c r="W623" s="184"/>
      <c r="X623" s="184"/>
      <c r="Y623" s="190"/>
      <c r="Z623" s="184"/>
      <c r="AA623" s="184"/>
      <c r="AB623" s="190"/>
      <c r="AC623" s="184"/>
      <c r="AD623" s="184"/>
      <c r="AE623" s="190"/>
      <c r="AF623" s="184"/>
      <c r="AG623" s="184"/>
      <c r="AH623" s="190"/>
      <c r="AI623" s="184"/>
      <c r="AJ623" s="184"/>
      <c r="AK623" s="190"/>
      <c r="AL623" s="184"/>
      <c r="AM623" s="184"/>
      <c r="AN623" s="184"/>
      <c r="AO623" s="184"/>
      <c r="AP623" s="190"/>
      <c r="AQ623" s="190"/>
      <c r="AR623" s="190"/>
      <c r="AS623" s="184"/>
      <c r="AT623" s="184"/>
      <c r="AU623" s="190"/>
      <c r="AV623" s="300"/>
    </row>
    <row r="624" spans="1:48" ht="31.2" customHeight="1">
      <c r="A624" s="359"/>
      <c r="B624" s="356"/>
      <c r="C624" s="356"/>
      <c r="D624" s="188" t="s">
        <v>2</v>
      </c>
      <c r="E624" s="186">
        <f t="shared" si="1756"/>
        <v>0</v>
      </c>
      <c r="F624" s="186">
        <f t="shared" si="1757"/>
        <v>0</v>
      </c>
      <c r="G624" s="186" t="e">
        <f t="shared" si="1748"/>
        <v>#DIV/0!</v>
      </c>
      <c r="H624" s="184"/>
      <c r="I624" s="184"/>
      <c r="J624" s="190"/>
      <c r="K624" s="184"/>
      <c r="L624" s="184"/>
      <c r="M624" s="190"/>
      <c r="N624" s="184"/>
      <c r="O624" s="184"/>
      <c r="P624" s="190"/>
      <c r="Q624" s="184"/>
      <c r="R624" s="184"/>
      <c r="S624" s="190"/>
      <c r="T624" s="184"/>
      <c r="U624" s="184"/>
      <c r="V624" s="190"/>
      <c r="W624" s="184"/>
      <c r="X624" s="184"/>
      <c r="Y624" s="190"/>
      <c r="Z624" s="184"/>
      <c r="AA624" s="184"/>
      <c r="AB624" s="190"/>
      <c r="AC624" s="184"/>
      <c r="AD624" s="184"/>
      <c r="AE624" s="190"/>
      <c r="AF624" s="184"/>
      <c r="AG624" s="184"/>
      <c r="AH624" s="190"/>
      <c r="AI624" s="184"/>
      <c r="AJ624" s="184"/>
      <c r="AK624" s="190"/>
      <c r="AL624" s="190"/>
      <c r="AM624" s="190"/>
      <c r="AN624" s="184"/>
      <c r="AO624" s="184"/>
      <c r="AP624" s="190"/>
      <c r="AQ624" s="190"/>
      <c r="AR624" s="190"/>
      <c r="AS624" s="184"/>
      <c r="AT624" s="184"/>
      <c r="AU624" s="190"/>
      <c r="AV624" s="300"/>
    </row>
    <row r="625" spans="1:48" ht="40.5" customHeight="1">
      <c r="A625" s="359"/>
      <c r="B625" s="356"/>
      <c r="C625" s="356"/>
      <c r="D625" s="209" t="s">
        <v>456</v>
      </c>
      <c r="E625" s="248">
        <f t="shared" si="1756"/>
        <v>4800</v>
      </c>
      <c r="F625" s="249">
        <f t="shared" si="1757"/>
        <v>3687.0600000000004</v>
      </c>
      <c r="G625" s="186">
        <f t="shared" si="1748"/>
        <v>76.813749999999999</v>
      </c>
      <c r="H625" s="184"/>
      <c r="I625" s="184"/>
      <c r="J625" s="190"/>
      <c r="K625" s="184"/>
      <c r="L625" s="184"/>
      <c r="M625" s="190"/>
      <c r="N625" s="184"/>
      <c r="O625" s="184"/>
      <c r="P625" s="190"/>
      <c r="Q625" s="184"/>
      <c r="R625" s="184"/>
      <c r="S625" s="190"/>
      <c r="T625" s="184"/>
      <c r="U625" s="184"/>
      <c r="V625" s="190"/>
      <c r="W625" s="184"/>
      <c r="X625" s="184"/>
      <c r="Y625" s="190"/>
      <c r="Z625" s="184"/>
      <c r="AA625" s="184"/>
      <c r="AB625" s="190"/>
      <c r="AC625" s="184">
        <v>1392.7</v>
      </c>
      <c r="AD625" s="184">
        <v>1392.7</v>
      </c>
      <c r="AE625" s="190"/>
      <c r="AF625" s="184">
        <v>2294.36</v>
      </c>
      <c r="AG625" s="184">
        <v>2294.36</v>
      </c>
      <c r="AH625" s="190"/>
      <c r="AI625" s="184">
        <f>4800-1392.7-2294.36</f>
        <v>1112.94</v>
      </c>
      <c r="AJ625" s="184"/>
      <c r="AK625" s="190"/>
      <c r="AL625" s="190"/>
      <c r="AM625" s="190"/>
      <c r="AN625" s="184"/>
      <c r="AO625" s="184"/>
      <c r="AP625" s="190"/>
      <c r="AQ625" s="190"/>
      <c r="AR625" s="190"/>
      <c r="AS625" s="184"/>
      <c r="AT625" s="184"/>
      <c r="AU625" s="190"/>
      <c r="AV625" s="300"/>
    </row>
    <row r="626" spans="1:48" ht="30" customHeight="1">
      <c r="A626" s="359"/>
      <c r="B626" s="356"/>
      <c r="C626" s="356"/>
      <c r="D626" s="189" t="s">
        <v>273</v>
      </c>
      <c r="E626" s="248">
        <f t="shared" si="1756"/>
        <v>0</v>
      </c>
      <c r="F626" s="249">
        <f t="shared" si="1757"/>
        <v>0</v>
      </c>
      <c r="G626" s="186" t="e">
        <f t="shared" si="1748"/>
        <v>#DIV/0!</v>
      </c>
      <c r="H626" s="184"/>
      <c r="I626" s="184"/>
      <c r="J626" s="190"/>
      <c r="K626" s="184"/>
      <c r="L626" s="184"/>
      <c r="M626" s="190"/>
      <c r="N626" s="184"/>
      <c r="O626" s="184"/>
      <c r="P626" s="190"/>
      <c r="Q626" s="184"/>
      <c r="R626" s="184"/>
      <c r="S626" s="190"/>
      <c r="T626" s="184"/>
      <c r="U626" s="184"/>
      <c r="V626" s="190"/>
      <c r="W626" s="184"/>
      <c r="X626" s="184"/>
      <c r="Y626" s="190"/>
      <c r="Z626" s="184"/>
      <c r="AA626" s="184"/>
      <c r="AB626" s="190"/>
      <c r="AC626" s="184"/>
      <c r="AD626" s="184"/>
      <c r="AE626" s="190"/>
      <c r="AF626" s="184"/>
      <c r="AG626" s="184"/>
      <c r="AH626" s="190"/>
      <c r="AI626" s="184"/>
      <c r="AJ626" s="184"/>
      <c r="AK626" s="190"/>
      <c r="AL626" s="190"/>
      <c r="AM626" s="190"/>
      <c r="AN626" s="184"/>
      <c r="AO626" s="184"/>
      <c r="AP626" s="190"/>
      <c r="AQ626" s="190"/>
      <c r="AR626" s="190"/>
      <c r="AS626" s="184"/>
      <c r="AT626" s="184"/>
      <c r="AU626" s="190"/>
      <c r="AV626" s="300"/>
    </row>
    <row r="627" spans="1:48" ht="30" customHeight="1">
      <c r="A627" s="360"/>
      <c r="B627" s="357"/>
      <c r="C627" s="357"/>
      <c r="D627" s="209" t="s">
        <v>441</v>
      </c>
      <c r="E627" s="248">
        <f t="shared" si="1756"/>
        <v>1200</v>
      </c>
      <c r="F627" s="249">
        <f t="shared" si="1757"/>
        <v>921.69</v>
      </c>
      <c r="G627" s="186">
        <f t="shared" si="1748"/>
        <v>76.807500000000005</v>
      </c>
      <c r="H627" s="184"/>
      <c r="I627" s="184"/>
      <c r="J627" s="190"/>
      <c r="K627" s="184"/>
      <c r="L627" s="184"/>
      <c r="M627" s="190"/>
      <c r="N627" s="184"/>
      <c r="O627" s="184"/>
      <c r="P627" s="190"/>
      <c r="Q627" s="184"/>
      <c r="R627" s="184"/>
      <c r="S627" s="190"/>
      <c r="T627" s="184"/>
      <c r="U627" s="184"/>
      <c r="V627" s="190"/>
      <c r="W627" s="184"/>
      <c r="X627" s="184"/>
      <c r="Y627" s="190"/>
      <c r="Z627" s="184"/>
      <c r="AA627" s="184"/>
      <c r="AB627" s="190"/>
      <c r="AC627" s="184">
        <v>348.1</v>
      </c>
      <c r="AD627" s="184">
        <v>348.1</v>
      </c>
      <c r="AE627" s="190"/>
      <c r="AF627" s="184">
        <v>573.59</v>
      </c>
      <c r="AG627" s="184">
        <v>573.59</v>
      </c>
      <c r="AH627" s="190"/>
      <c r="AI627" s="184">
        <f>1200-348.1-573.59</f>
        <v>278.30999999999995</v>
      </c>
      <c r="AJ627" s="184"/>
      <c r="AK627" s="190"/>
      <c r="AL627" s="190"/>
      <c r="AM627" s="190"/>
      <c r="AN627" s="184"/>
      <c r="AO627" s="184"/>
      <c r="AP627" s="190"/>
      <c r="AQ627" s="190"/>
      <c r="AR627" s="190"/>
      <c r="AS627" s="184"/>
      <c r="AT627" s="184"/>
      <c r="AU627" s="190"/>
      <c r="AV627" s="231"/>
    </row>
    <row r="628" spans="1:48" s="116" customFormat="1" ht="22.2" customHeight="1">
      <c r="A628" s="358" t="s">
        <v>415</v>
      </c>
      <c r="B628" s="355" t="s">
        <v>421</v>
      </c>
      <c r="C628" s="355" t="s">
        <v>440</v>
      </c>
      <c r="D628" s="192" t="s">
        <v>41</v>
      </c>
      <c r="E628" s="248">
        <f t="shared" si="1756"/>
        <v>6000</v>
      </c>
      <c r="F628" s="249">
        <f t="shared" si="1757"/>
        <v>4609.1075600000004</v>
      </c>
      <c r="G628" s="186">
        <f t="shared" si="1748"/>
        <v>76.818459333333351</v>
      </c>
      <c r="H628" s="186">
        <f>H629+H630+H631+H633</f>
        <v>0</v>
      </c>
      <c r="I628" s="186">
        <f t="shared" ref="I628:AU628" si="1759">I629+I630+I631+I633</f>
        <v>0</v>
      </c>
      <c r="J628" s="186">
        <f t="shared" si="1759"/>
        <v>0</v>
      </c>
      <c r="K628" s="186">
        <f t="shared" si="1759"/>
        <v>0</v>
      </c>
      <c r="L628" s="186">
        <f t="shared" si="1759"/>
        <v>0</v>
      </c>
      <c r="M628" s="186">
        <f t="shared" si="1759"/>
        <v>0</v>
      </c>
      <c r="N628" s="186">
        <f t="shared" si="1759"/>
        <v>0</v>
      </c>
      <c r="O628" s="186">
        <f t="shared" si="1759"/>
        <v>0</v>
      </c>
      <c r="P628" s="186">
        <f t="shared" si="1759"/>
        <v>0</v>
      </c>
      <c r="Q628" s="186">
        <f t="shared" si="1759"/>
        <v>0</v>
      </c>
      <c r="R628" s="186">
        <f t="shared" si="1759"/>
        <v>0</v>
      </c>
      <c r="S628" s="186">
        <f t="shared" si="1759"/>
        <v>0</v>
      </c>
      <c r="T628" s="186">
        <f t="shared" si="1759"/>
        <v>0</v>
      </c>
      <c r="U628" s="186">
        <f t="shared" si="1759"/>
        <v>0</v>
      </c>
      <c r="V628" s="186">
        <f t="shared" si="1759"/>
        <v>0</v>
      </c>
      <c r="W628" s="186">
        <f t="shared" si="1759"/>
        <v>0</v>
      </c>
      <c r="X628" s="186">
        <f t="shared" si="1759"/>
        <v>0</v>
      </c>
      <c r="Y628" s="186">
        <f t="shared" si="1759"/>
        <v>0</v>
      </c>
      <c r="Z628" s="186">
        <f t="shared" si="1759"/>
        <v>0</v>
      </c>
      <c r="AA628" s="186">
        <f t="shared" si="1759"/>
        <v>0</v>
      </c>
      <c r="AB628" s="186">
        <f t="shared" si="1759"/>
        <v>0</v>
      </c>
      <c r="AC628" s="186">
        <f t="shared" si="1759"/>
        <v>1741.1575600000001</v>
      </c>
      <c r="AD628" s="186">
        <f t="shared" si="1759"/>
        <v>1741.1575600000001</v>
      </c>
      <c r="AE628" s="186">
        <f t="shared" si="1759"/>
        <v>0</v>
      </c>
      <c r="AF628" s="186">
        <f t="shared" si="1759"/>
        <v>2867.9500000000003</v>
      </c>
      <c r="AG628" s="186">
        <f t="shared" si="1759"/>
        <v>2867.9500000000003</v>
      </c>
      <c r="AH628" s="186">
        <f t="shared" si="1759"/>
        <v>0</v>
      </c>
      <c r="AI628" s="186">
        <f t="shared" si="1759"/>
        <v>1390.8924399999996</v>
      </c>
      <c r="AJ628" s="186">
        <f t="shared" si="1759"/>
        <v>0</v>
      </c>
      <c r="AK628" s="186">
        <f t="shared" si="1759"/>
        <v>0</v>
      </c>
      <c r="AL628" s="186">
        <f t="shared" si="1759"/>
        <v>0</v>
      </c>
      <c r="AM628" s="186">
        <f t="shared" si="1759"/>
        <v>0</v>
      </c>
      <c r="AN628" s="186">
        <f t="shared" si="1759"/>
        <v>0</v>
      </c>
      <c r="AO628" s="186">
        <f t="shared" si="1759"/>
        <v>0</v>
      </c>
      <c r="AP628" s="186">
        <f t="shared" si="1759"/>
        <v>0</v>
      </c>
      <c r="AQ628" s="186">
        <f t="shared" si="1759"/>
        <v>0</v>
      </c>
      <c r="AR628" s="186">
        <f t="shared" si="1759"/>
        <v>0</v>
      </c>
      <c r="AS628" s="186">
        <f t="shared" si="1759"/>
        <v>0</v>
      </c>
      <c r="AT628" s="186">
        <f t="shared" si="1759"/>
        <v>0</v>
      </c>
      <c r="AU628" s="186">
        <f t="shared" si="1759"/>
        <v>0</v>
      </c>
      <c r="AV628" s="300"/>
    </row>
    <row r="629" spans="1:48">
      <c r="A629" s="359"/>
      <c r="B629" s="356"/>
      <c r="C629" s="356"/>
      <c r="D629" s="188" t="s">
        <v>37</v>
      </c>
      <c r="E629" s="248">
        <f t="shared" si="1756"/>
        <v>0</v>
      </c>
      <c r="F629" s="249">
        <f t="shared" si="1757"/>
        <v>0</v>
      </c>
      <c r="G629" s="186" t="e">
        <f t="shared" si="1748"/>
        <v>#DIV/0!</v>
      </c>
      <c r="H629" s="184"/>
      <c r="I629" s="184"/>
      <c r="J629" s="190"/>
      <c r="K629" s="184"/>
      <c r="L629" s="184"/>
      <c r="M629" s="190"/>
      <c r="N629" s="184"/>
      <c r="O629" s="184"/>
      <c r="P629" s="190"/>
      <c r="Q629" s="184"/>
      <c r="R629" s="184"/>
      <c r="S629" s="190"/>
      <c r="T629" s="184"/>
      <c r="U629" s="184"/>
      <c r="V629" s="190"/>
      <c r="W629" s="184"/>
      <c r="X629" s="184"/>
      <c r="Y629" s="190"/>
      <c r="Z629" s="184"/>
      <c r="AA629" s="184"/>
      <c r="AB629" s="190"/>
      <c r="AC629" s="184"/>
      <c r="AD629" s="184"/>
      <c r="AE629" s="190"/>
      <c r="AF629" s="184"/>
      <c r="AG629" s="184"/>
      <c r="AH629" s="190"/>
      <c r="AI629" s="184"/>
      <c r="AJ629" s="184"/>
      <c r="AK629" s="190"/>
      <c r="AL629" s="184"/>
      <c r="AM629" s="184"/>
      <c r="AN629" s="184"/>
      <c r="AO629" s="184"/>
      <c r="AP629" s="190"/>
      <c r="AQ629" s="190"/>
      <c r="AR629" s="190"/>
      <c r="AS629" s="184"/>
      <c r="AT629" s="184"/>
      <c r="AU629" s="190"/>
      <c r="AV629" s="300"/>
    </row>
    <row r="630" spans="1:48" ht="31.2" customHeight="1">
      <c r="A630" s="359"/>
      <c r="B630" s="356"/>
      <c r="C630" s="356"/>
      <c r="D630" s="188" t="s">
        <v>2</v>
      </c>
      <c r="E630" s="248">
        <f t="shared" si="1756"/>
        <v>0</v>
      </c>
      <c r="F630" s="249">
        <f t="shared" si="1757"/>
        <v>0</v>
      </c>
      <c r="G630" s="186" t="e">
        <f t="shared" si="1748"/>
        <v>#DIV/0!</v>
      </c>
      <c r="H630" s="184"/>
      <c r="I630" s="184"/>
      <c r="J630" s="190"/>
      <c r="K630" s="184"/>
      <c r="L630" s="184"/>
      <c r="M630" s="190"/>
      <c r="N630" s="184"/>
      <c r="O630" s="184"/>
      <c r="P630" s="190"/>
      <c r="Q630" s="184"/>
      <c r="R630" s="184"/>
      <c r="S630" s="190"/>
      <c r="T630" s="184"/>
      <c r="U630" s="184"/>
      <c r="V630" s="190"/>
      <c r="W630" s="184"/>
      <c r="X630" s="184"/>
      <c r="Y630" s="190"/>
      <c r="Z630" s="184"/>
      <c r="AA630" s="184"/>
      <c r="AB630" s="190"/>
      <c r="AC630" s="184"/>
      <c r="AD630" s="184"/>
      <c r="AE630" s="190"/>
      <c r="AF630" s="184"/>
      <c r="AG630" s="184"/>
      <c r="AH630" s="190"/>
      <c r="AI630" s="184"/>
      <c r="AJ630" s="184"/>
      <c r="AK630" s="190"/>
      <c r="AL630" s="190"/>
      <c r="AM630" s="190"/>
      <c r="AN630" s="184"/>
      <c r="AO630" s="184"/>
      <c r="AP630" s="190"/>
      <c r="AQ630" s="190"/>
      <c r="AR630" s="190"/>
      <c r="AS630" s="184"/>
      <c r="AT630" s="184"/>
      <c r="AU630" s="190"/>
      <c r="AV630" s="300"/>
    </row>
    <row r="631" spans="1:48" ht="42.75" customHeight="1">
      <c r="A631" s="359"/>
      <c r="B631" s="356"/>
      <c r="C631" s="356"/>
      <c r="D631" s="209" t="s">
        <v>456</v>
      </c>
      <c r="E631" s="248">
        <f t="shared" si="1756"/>
        <v>4800</v>
      </c>
      <c r="F631" s="249">
        <f t="shared" si="1757"/>
        <v>3687.2260500000002</v>
      </c>
      <c r="G631" s="186">
        <f t="shared" si="1748"/>
        <v>76.817209375000004</v>
      </c>
      <c r="H631" s="184"/>
      <c r="I631" s="184"/>
      <c r="J631" s="190"/>
      <c r="K631" s="184"/>
      <c r="L631" s="184"/>
      <c r="M631" s="190"/>
      <c r="N631" s="184"/>
      <c r="O631" s="184"/>
      <c r="P631" s="190"/>
      <c r="Q631" s="184"/>
      <c r="R631" s="184"/>
      <c r="S631" s="190"/>
      <c r="T631" s="184"/>
      <c r="U631" s="184"/>
      <c r="V631" s="190"/>
      <c r="W631" s="184"/>
      <c r="X631" s="184"/>
      <c r="Y631" s="190"/>
      <c r="Z631" s="184"/>
      <c r="AA631" s="184"/>
      <c r="AB631" s="190"/>
      <c r="AC631" s="184">
        <v>1392.8660500000001</v>
      </c>
      <c r="AD631" s="184">
        <v>1392.8660500000001</v>
      </c>
      <c r="AE631" s="190"/>
      <c r="AF631" s="184">
        <v>2294.36</v>
      </c>
      <c r="AG631" s="184">
        <v>2294.36</v>
      </c>
      <c r="AH631" s="190"/>
      <c r="AI631" s="184">
        <f>4800-1392.86605-2294.36</f>
        <v>1112.7739499999998</v>
      </c>
      <c r="AJ631" s="184"/>
      <c r="AK631" s="190"/>
      <c r="AL631" s="190"/>
      <c r="AM631" s="190"/>
      <c r="AN631" s="184"/>
      <c r="AO631" s="184"/>
      <c r="AP631" s="190"/>
      <c r="AQ631" s="190"/>
      <c r="AR631" s="190"/>
      <c r="AS631" s="184"/>
      <c r="AT631" s="184"/>
      <c r="AU631" s="190"/>
      <c r="AV631" s="300"/>
    </row>
    <row r="632" spans="1:48" ht="30" customHeight="1">
      <c r="A632" s="359"/>
      <c r="B632" s="356"/>
      <c r="C632" s="356"/>
      <c r="D632" s="189" t="s">
        <v>273</v>
      </c>
      <c r="E632" s="248">
        <f t="shared" si="1756"/>
        <v>0</v>
      </c>
      <c r="F632" s="249">
        <f t="shared" si="1757"/>
        <v>0</v>
      </c>
      <c r="G632" s="186" t="e">
        <f t="shared" si="1748"/>
        <v>#DIV/0!</v>
      </c>
      <c r="H632" s="184"/>
      <c r="I632" s="184"/>
      <c r="J632" s="190"/>
      <c r="K632" s="184"/>
      <c r="L632" s="184"/>
      <c r="M632" s="190"/>
      <c r="N632" s="184"/>
      <c r="O632" s="184"/>
      <c r="P632" s="190"/>
      <c r="Q632" s="184"/>
      <c r="R632" s="184"/>
      <c r="S632" s="190"/>
      <c r="T632" s="184"/>
      <c r="U632" s="184"/>
      <c r="V632" s="190"/>
      <c r="W632" s="184"/>
      <c r="X632" s="184"/>
      <c r="Y632" s="190"/>
      <c r="Z632" s="184"/>
      <c r="AA632" s="184"/>
      <c r="AB632" s="190"/>
      <c r="AC632" s="184"/>
      <c r="AD632" s="184"/>
      <c r="AE632" s="190"/>
      <c r="AF632" s="184"/>
      <c r="AG632" s="184"/>
      <c r="AH632" s="190"/>
      <c r="AI632" s="184"/>
      <c r="AJ632" s="184"/>
      <c r="AK632" s="190"/>
      <c r="AL632" s="190"/>
      <c r="AM632" s="190"/>
      <c r="AN632" s="184"/>
      <c r="AO632" s="184"/>
      <c r="AP632" s="190"/>
      <c r="AQ632" s="190"/>
      <c r="AR632" s="190"/>
      <c r="AS632" s="184"/>
      <c r="AT632" s="184"/>
      <c r="AU632" s="190"/>
      <c r="AV632" s="300"/>
    </row>
    <row r="633" spans="1:48" ht="30" customHeight="1">
      <c r="A633" s="360"/>
      <c r="B633" s="357"/>
      <c r="C633" s="357"/>
      <c r="D633" s="209" t="s">
        <v>441</v>
      </c>
      <c r="E633" s="248">
        <f t="shared" si="1756"/>
        <v>1200</v>
      </c>
      <c r="F633" s="249">
        <f t="shared" si="1757"/>
        <v>921.88151000000005</v>
      </c>
      <c r="G633" s="186">
        <f t="shared" si="1748"/>
        <v>76.82345916666668</v>
      </c>
      <c r="H633" s="184"/>
      <c r="I633" s="184"/>
      <c r="J633" s="190"/>
      <c r="K633" s="184"/>
      <c r="L633" s="184"/>
      <c r="M633" s="190"/>
      <c r="N633" s="184"/>
      <c r="O633" s="184"/>
      <c r="P633" s="190"/>
      <c r="Q633" s="184"/>
      <c r="R633" s="184"/>
      <c r="S633" s="190"/>
      <c r="T633" s="184"/>
      <c r="U633" s="184"/>
      <c r="V633" s="190"/>
      <c r="W633" s="184"/>
      <c r="X633" s="184"/>
      <c r="Y633" s="190"/>
      <c r="Z633" s="184"/>
      <c r="AA633" s="184"/>
      <c r="AB633" s="190"/>
      <c r="AC633" s="184">
        <v>348.29151000000002</v>
      </c>
      <c r="AD633" s="184">
        <v>348.29151000000002</v>
      </c>
      <c r="AE633" s="190"/>
      <c r="AF633" s="184">
        <v>573.59</v>
      </c>
      <c r="AG633" s="184">
        <v>573.59</v>
      </c>
      <c r="AH633" s="190"/>
      <c r="AI633" s="184">
        <f>1200-348.29151-573.59</f>
        <v>278.11848999999995</v>
      </c>
      <c r="AJ633" s="184"/>
      <c r="AK633" s="190"/>
      <c r="AL633" s="190"/>
      <c r="AM633" s="190"/>
      <c r="AN633" s="184"/>
      <c r="AO633" s="184"/>
      <c r="AP633" s="190"/>
      <c r="AQ633" s="190"/>
      <c r="AR633" s="190"/>
      <c r="AS633" s="184"/>
      <c r="AT633" s="184"/>
      <c r="AU633" s="190"/>
      <c r="AV633" s="231"/>
    </row>
    <row r="634" spans="1:48" s="116" customFormat="1" ht="22.2" customHeight="1">
      <c r="A634" s="358" t="s">
        <v>416</v>
      </c>
      <c r="B634" s="355" t="s">
        <v>422</v>
      </c>
      <c r="C634" s="355" t="s">
        <v>440</v>
      </c>
      <c r="D634" s="192" t="s">
        <v>41</v>
      </c>
      <c r="E634" s="186">
        <f t="shared" si="1756"/>
        <v>5066.0794500000002</v>
      </c>
      <c r="F634" s="186">
        <f t="shared" si="1757"/>
        <v>1759.1009300000001</v>
      </c>
      <c r="G634" s="186">
        <f t="shared" si="1748"/>
        <v>34.723121643897628</v>
      </c>
      <c r="H634" s="186">
        <f>H635+H636+H637+H639</f>
        <v>0</v>
      </c>
      <c r="I634" s="186">
        <f t="shared" ref="I634:AU634" si="1760">I635+I636+I637+I639</f>
        <v>0</v>
      </c>
      <c r="J634" s="186">
        <f t="shared" si="1760"/>
        <v>0</v>
      </c>
      <c r="K634" s="186">
        <f t="shared" si="1760"/>
        <v>0</v>
      </c>
      <c r="L634" s="186">
        <f t="shared" si="1760"/>
        <v>0</v>
      </c>
      <c r="M634" s="186">
        <f t="shared" si="1760"/>
        <v>0</v>
      </c>
      <c r="N634" s="186">
        <f t="shared" si="1760"/>
        <v>0</v>
      </c>
      <c r="O634" s="186">
        <f t="shared" si="1760"/>
        <v>0</v>
      </c>
      <c r="P634" s="186">
        <f t="shared" si="1760"/>
        <v>0</v>
      </c>
      <c r="Q634" s="186">
        <f t="shared" si="1760"/>
        <v>0</v>
      </c>
      <c r="R634" s="186">
        <f t="shared" si="1760"/>
        <v>0</v>
      </c>
      <c r="S634" s="186">
        <f t="shared" si="1760"/>
        <v>0</v>
      </c>
      <c r="T634" s="186">
        <f t="shared" si="1760"/>
        <v>0</v>
      </c>
      <c r="U634" s="186">
        <f t="shared" si="1760"/>
        <v>0</v>
      </c>
      <c r="V634" s="186">
        <f t="shared" si="1760"/>
        <v>0</v>
      </c>
      <c r="W634" s="186">
        <f t="shared" si="1760"/>
        <v>0</v>
      </c>
      <c r="X634" s="186">
        <f t="shared" si="1760"/>
        <v>0</v>
      </c>
      <c r="Y634" s="186">
        <f t="shared" si="1760"/>
        <v>0</v>
      </c>
      <c r="Z634" s="186">
        <f t="shared" si="1760"/>
        <v>0</v>
      </c>
      <c r="AA634" s="186">
        <f t="shared" si="1760"/>
        <v>0</v>
      </c>
      <c r="AB634" s="186">
        <f t="shared" si="1760"/>
        <v>0</v>
      </c>
      <c r="AC634" s="186">
        <f t="shared" si="1760"/>
        <v>0</v>
      </c>
      <c r="AD634" s="186">
        <f t="shared" si="1760"/>
        <v>0</v>
      </c>
      <c r="AE634" s="186">
        <f t="shared" si="1760"/>
        <v>0</v>
      </c>
      <c r="AF634" s="186">
        <f t="shared" si="1760"/>
        <v>1759.1009300000001</v>
      </c>
      <c r="AG634" s="186">
        <f t="shared" si="1760"/>
        <v>1759.1009300000001</v>
      </c>
      <c r="AH634" s="186">
        <f t="shared" si="1760"/>
        <v>0</v>
      </c>
      <c r="AI634" s="186">
        <f t="shared" si="1760"/>
        <v>3306.9785200000001</v>
      </c>
      <c r="AJ634" s="186">
        <f t="shared" si="1760"/>
        <v>0</v>
      </c>
      <c r="AK634" s="186">
        <f t="shared" si="1760"/>
        <v>0</v>
      </c>
      <c r="AL634" s="186">
        <f t="shared" si="1760"/>
        <v>0</v>
      </c>
      <c r="AM634" s="186">
        <f t="shared" si="1760"/>
        <v>0</v>
      </c>
      <c r="AN634" s="186">
        <f t="shared" si="1760"/>
        <v>0</v>
      </c>
      <c r="AO634" s="186">
        <f t="shared" si="1760"/>
        <v>0</v>
      </c>
      <c r="AP634" s="186">
        <f t="shared" si="1760"/>
        <v>0</v>
      </c>
      <c r="AQ634" s="186">
        <f t="shared" si="1760"/>
        <v>0</v>
      </c>
      <c r="AR634" s="186">
        <f t="shared" si="1760"/>
        <v>0</v>
      </c>
      <c r="AS634" s="186">
        <f t="shared" si="1760"/>
        <v>0</v>
      </c>
      <c r="AT634" s="186">
        <f t="shared" si="1760"/>
        <v>0</v>
      </c>
      <c r="AU634" s="186">
        <f t="shared" si="1760"/>
        <v>0</v>
      </c>
      <c r="AV634" s="300"/>
    </row>
    <row r="635" spans="1:48">
      <c r="A635" s="359"/>
      <c r="B635" s="356"/>
      <c r="C635" s="356"/>
      <c r="D635" s="188" t="s">
        <v>37</v>
      </c>
      <c r="E635" s="186">
        <f t="shared" si="1756"/>
        <v>0</v>
      </c>
      <c r="F635" s="186">
        <f t="shared" si="1757"/>
        <v>0</v>
      </c>
      <c r="G635" s="186" t="e">
        <f t="shared" si="1748"/>
        <v>#DIV/0!</v>
      </c>
      <c r="H635" s="184"/>
      <c r="I635" s="184"/>
      <c r="J635" s="190"/>
      <c r="K635" s="184"/>
      <c r="L635" s="184"/>
      <c r="M635" s="190"/>
      <c r="N635" s="184"/>
      <c r="O635" s="184"/>
      <c r="P635" s="190"/>
      <c r="Q635" s="184"/>
      <c r="R635" s="184"/>
      <c r="S635" s="190"/>
      <c r="T635" s="184"/>
      <c r="U635" s="184"/>
      <c r="V635" s="190"/>
      <c r="W635" s="184"/>
      <c r="X635" s="184"/>
      <c r="Y635" s="190"/>
      <c r="Z635" s="184"/>
      <c r="AA635" s="184"/>
      <c r="AB635" s="190"/>
      <c r="AC635" s="184"/>
      <c r="AD635" s="184"/>
      <c r="AE635" s="190"/>
      <c r="AF635" s="184"/>
      <c r="AG635" s="184"/>
      <c r="AH635" s="190"/>
      <c r="AI635" s="184"/>
      <c r="AJ635" s="184"/>
      <c r="AK635" s="190"/>
      <c r="AL635" s="184"/>
      <c r="AM635" s="184"/>
      <c r="AN635" s="184"/>
      <c r="AO635" s="184"/>
      <c r="AP635" s="190"/>
      <c r="AQ635" s="190"/>
      <c r="AR635" s="190"/>
      <c r="AS635" s="184"/>
      <c r="AT635" s="184"/>
      <c r="AU635" s="190"/>
      <c r="AV635" s="300"/>
    </row>
    <row r="636" spans="1:48" ht="31.2" customHeight="1">
      <c r="A636" s="359"/>
      <c r="B636" s="356"/>
      <c r="C636" s="356"/>
      <c r="D636" s="188" t="s">
        <v>2</v>
      </c>
      <c r="E636" s="186">
        <f t="shared" si="1756"/>
        <v>1066.07945</v>
      </c>
      <c r="F636" s="186">
        <f t="shared" si="1757"/>
        <v>0</v>
      </c>
      <c r="G636" s="186">
        <f t="shared" si="1748"/>
        <v>0</v>
      </c>
      <c r="H636" s="184"/>
      <c r="I636" s="184"/>
      <c r="J636" s="190"/>
      <c r="K636" s="184"/>
      <c r="L636" s="184"/>
      <c r="M636" s="190"/>
      <c r="N636" s="184"/>
      <c r="O636" s="184"/>
      <c r="P636" s="190"/>
      <c r="Q636" s="184"/>
      <c r="R636" s="184"/>
      <c r="S636" s="190"/>
      <c r="T636" s="184"/>
      <c r="U636" s="184"/>
      <c r="V636" s="190"/>
      <c r="W636" s="184"/>
      <c r="X636" s="184"/>
      <c r="Y636" s="190"/>
      <c r="Z636" s="184"/>
      <c r="AA636" s="184"/>
      <c r="AB636" s="190"/>
      <c r="AC636" s="184"/>
      <c r="AD636" s="184"/>
      <c r="AE636" s="190"/>
      <c r="AF636" s="184"/>
      <c r="AG636" s="184"/>
      <c r="AH636" s="190"/>
      <c r="AI636" s="184">
        <f>533.07945+533</f>
        <v>1066.07945</v>
      </c>
      <c r="AJ636" s="184"/>
      <c r="AK636" s="190"/>
      <c r="AL636" s="190"/>
      <c r="AM636" s="190"/>
      <c r="AN636" s="184"/>
      <c r="AO636" s="184"/>
      <c r="AP636" s="190"/>
      <c r="AQ636" s="190"/>
      <c r="AR636" s="190"/>
      <c r="AS636" s="184"/>
      <c r="AT636" s="184"/>
      <c r="AU636" s="190"/>
      <c r="AV636" s="300"/>
    </row>
    <row r="637" spans="1:48" ht="39" customHeight="1">
      <c r="A637" s="359"/>
      <c r="B637" s="356"/>
      <c r="C637" s="356"/>
      <c r="D637" s="209" t="s">
        <v>456</v>
      </c>
      <c r="E637" s="186">
        <f t="shared" si="1756"/>
        <v>3200</v>
      </c>
      <c r="F637" s="186">
        <f t="shared" si="1757"/>
        <v>1492.56113</v>
      </c>
      <c r="G637" s="186">
        <f t="shared" si="1748"/>
        <v>46.642535312500002</v>
      </c>
      <c r="H637" s="184"/>
      <c r="I637" s="184"/>
      <c r="J637" s="190"/>
      <c r="K637" s="184"/>
      <c r="L637" s="184"/>
      <c r="M637" s="190"/>
      <c r="N637" s="184"/>
      <c r="O637" s="184"/>
      <c r="P637" s="190"/>
      <c r="Q637" s="184"/>
      <c r="R637" s="184"/>
      <c r="S637" s="190"/>
      <c r="T637" s="184"/>
      <c r="U637" s="184"/>
      <c r="V637" s="190"/>
      <c r="W637" s="184"/>
      <c r="X637" s="184"/>
      <c r="Y637" s="190"/>
      <c r="Z637" s="184"/>
      <c r="AA637" s="184"/>
      <c r="AB637" s="190"/>
      <c r="AC637" s="184"/>
      <c r="AD637" s="184"/>
      <c r="AE637" s="190"/>
      <c r="AF637" s="184">
        <v>1492.56113</v>
      </c>
      <c r="AG637" s="184">
        <v>1492.56113</v>
      </c>
      <c r="AH637" s="190"/>
      <c r="AI637" s="184">
        <f>1600+1600-1492.56113</f>
        <v>1707.43887</v>
      </c>
      <c r="AJ637" s="184"/>
      <c r="AK637" s="190"/>
      <c r="AL637" s="190"/>
      <c r="AM637" s="190"/>
      <c r="AN637" s="184"/>
      <c r="AO637" s="184"/>
      <c r="AP637" s="190"/>
      <c r="AQ637" s="190"/>
      <c r="AR637" s="190"/>
      <c r="AS637" s="184"/>
      <c r="AT637" s="184"/>
      <c r="AU637" s="190"/>
      <c r="AV637" s="300"/>
    </row>
    <row r="638" spans="1:48" ht="30" customHeight="1">
      <c r="A638" s="359"/>
      <c r="B638" s="356"/>
      <c r="C638" s="356"/>
      <c r="D638" s="189" t="s">
        <v>273</v>
      </c>
      <c r="E638" s="186">
        <f t="shared" si="1756"/>
        <v>0</v>
      </c>
      <c r="F638" s="186">
        <f t="shared" si="1757"/>
        <v>0</v>
      </c>
      <c r="G638" s="186" t="e">
        <f t="shared" si="1748"/>
        <v>#DIV/0!</v>
      </c>
      <c r="H638" s="184"/>
      <c r="I638" s="184"/>
      <c r="J638" s="190"/>
      <c r="K638" s="184"/>
      <c r="L638" s="184"/>
      <c r="M638" s="190"/>
      <c r="N638" s="184"/>
      <c r="O638" s="184"/>
      <c r="P638" s="190"/>
      <c r="Q638" s="184"/>
      <c r="R638" s="184"/>
      <c r="S638" s="190"/>
      <c r="T638" s="184"/>
      <c r="U638" s="184"/>
      <c r="V638" s="190"/>
      <c r="W638" s="184"/>
      <c r="X638" s="184"/>
      <c r="Y638" s="190"/>
      <c r="Z638" s="184"/>
      <c r="AA638" s="184"/>
      <c r="AB638" s="190"/>
      <c r="AC638" s="184"/>
      <c r="AD638" s="184"/>
      <c r="AE638" s="190"/>
      <c r="AF638" s="184"/>
      <c r="AG638" s="184"/>
      <c r="AH638" s="190"/>
      <c r="AI638" s="184"/>
      <c r="AJ638" s="184"/>
      <c r="AK638" s="190"/>
      <c r="AL638" s="190"/>
      <c r="AM638" s="190"/>
      <c r="AN638" s="184"/>
      <c r="AO638" s="184"/>
      <c r="AP638" s="190"/>
      <c r="AQ638" s="190"/>
      <c r="AR638" s="190"/>
      <c r="AS638" s="184"/>
      <c r="AT638" s="184"/>
      <c r="AU638" s="190"/>
      <c r="AV638" s="300"/>
    </row>
    <row r="639" spans="1:48" ht="30" customHeight="1">
      <c r="A639" s="360"/>
      <c r="B639" s="357"/>
      <c r="C639" s="357"/>
      <c r="D639" s="209" t="s">
        <v>441</v>
      </c>
      <c r="E639" s="186">
        <f t="shared" si="1756"/>
        <v>800</v>
      </c>
      <c r="F639" s="186">
        <f t="shared" si="1757"/>
        <v>266.53980000000001</v>
      </c>
      <c r="G639" s="186">
        <f t="shared" si="1748"/>
        <v>33.317475000000002</v>
      </c>
      <c r="H639" s="184"/>
      <c r="I639" s="184"/>
      <c r="J639" s="190"/>
      <c r="K639" s="184"/>
      <c r="L639" s="184"/>
      <c r="M639" s="190"/>
      <c r="N639" s="184"/>
      <c r="O639" s="184"/>
      <c r="P639" s="190"/>
      <c r="Q639" s="184"/>
      <c r="R639" s="184"/>
      <c r="S639" s="190"/>
      <c r="T639" s="184"/>
      <c r="U639" s="184"/>
      <c r="V639" s="190"/>
      <c r="W639" s="184"/>
      <c r="X639" s="184"/>
      <c r="Y639" s="190"/>
      <c r="Z639" s="184"/>
      <c r="AA639" s="184"/>
      <c r="AB639" s="190"/>
      <c r="AC639" s="184"/>
      <c r="AD639" s="184"/>
      <c r="AE639" s="190"/>
      <c r="AF639" s="184">
        <v>266.53980000000001</v>
      </c>
      <c r="AG639" s="184">
        <v>266.53980000000001</v>
      </c>
      <c r="AH639" s="190"/>
      <c r="AI639" s="184">
        <f>400+400-266.5398</f>
        <v>533.46019999999999</v>
      </c>
      <c r="AJ639" s="184"/>
      <c r="AK639" s="190"/>
      <c r="AL639" s="190"/>
      <c r="AM639" s="190"/>
      <c r="AN639" s="184"/>
      <c r="AO639" s="184"/>
      <c r="AP639" s="190"/>
      <c r="AQ639" s="190"/>
      <c r="AR639" s="190"/>
      <c r="AS639" s="184"/>
      <c r="AT639" s="184"/>
      <c r="AU639" s="190"/>
      <c r="AV639" s="231"/>
    </row>
    <row r="640" spans="1:48" s="116" customFormat="1" ht="22.2" customHeight="1">
      <c r="A640" s="358" t="s">
        <v>417</v>
      </c>
      <c r="B640" s="355" t="s">
        <v>423</v>
      </c>
      <c r="C640" s="355" t="s">
        <v>440</v>
      </c>
      <c r="D640" s="192" t="s">
        <v>41</v>
      </c>
      <c r="E640" s="186">
        <f t="shared" si="1756"/>
        <v>700</v>
      </c>
      <c r="F640" s="186">
        <f t="shared" si="1757"/>
        <v>0</v>
      </c>
      <c r="G640" s="186">
        <f t="shared" si="1748"/>
        <v>0</v>
      </c>
      <c r="H640" s="186">
        <f>H641+H642+H643+H645</f>
        <v>0</v>
      </c>
      <c r="I640" s="186">
        <f t="shared" ref="I640:AU640" si="1761">I641+I642+I643+I645</f>
        <v>0</v>
      </c>
      <c r="J640" s="186">
        <f t="shared" si="1761"/>
        <v>0</v>
      </c>
      <c r="K640" s="186">
        <f t="shared" si="1761"/>
        <v>0</v>
      </c>
      <c r="L640" s="186">
        <f t="shared" si="1761"/>
        <v>0</v>
      </c>
      <c r="M640" s="186">
        <f t="shared" si="1761"/>
        <v>0</v>
      </c>
      <c r="N640" s="186">
        <f t="shared" si="1761"/>
        <v>0</v>
      </c>
      <c r="O640" s="186">
        <f t="shared" si="1761"/>
        <v>0</v>
      </c>
      <c r="P640" s="186">
        <f t="shared" si="1761"/>
        <v>0</v>
      </c>
      <c r="Q640" s="186">
        <f t="shared" si="1761"/>
        <v>0</v>
      </c>
      <c r="R640" s="186">
        <f t="shared" si="1761"/>
        <v>0</v>
      </c>
      <c r="S640" s="186">
        <f t="shared" si="1761"/>
        <v>0</v>
      </c>
      <c r="T640" s="186">
        <f t="shared" si="1761"/>
        <v>0</v>
      </c>
      <c r="U640" s="186">
        <f t="shared" si="1761"/>
        <v>0</v>
      </c>
      <c r="V640" s="186">
        <f t="shared" si="1761"/>
        <v>0</v>
      </c>
      <c r="W640" s="186">
        <f t="shared" si="1761"/>
        <v>0</v>
      </c>
      <c r="X640" s="186">
        <f t="shared" si="1761"/>
        <v>0</v>
      </c>
      <c r="Y640" s="186">
        <f t="shared" si="1761"/>
        <v>0</v>
      </c>
      <c r="Z640" s="186">
        <f t="shared" si="1761"/>
        <v>0</v>
      </c>
      <c r="AA640" s="186">
        <f t="shared" si="1761"/>
        <v>0</v>
      </c>
      <c r="AB640" s="186">
        <f t="shared" si="1761"/>
        <v>0</v>
      </c>
      <c r="AC640" s="186">
        <f t="shared" si="1761"/>
        <v>0</v>
      </c>
      <c r="AD640" s="186">
        <f t="shared" si="1761"/>
        <v>0</v>
      </c>
      <c r="AE640" s="186">
        <f t="shared" si="1761"/>
        <v>0</v>
      </c>
      <c r="AF640" s="186">
        <f t="shared" si="1761"/>
        <v>0</v>
      </c>
      <c r="AG640" s="186">
        <f t="shared" si="1761"/>
        <v>0</v>
      </c>
      <c r="AH640" s="186">
        <f t="shared" si="1761"/>
        <v>0</v>
      </c>
      <c r="AI640" s="186">
        <f t="shared" si="1761"/>
        <v>700</v>
      </c>
      <c r="AJ640" s="186">
        <f t="shared" si="1761"/>
        <v>0</v>
      </c>
      <c r="AK640" s="186">
        <f t="shared" si="1761"/>
        <v>0</v>
      </c>
      <c r="AL640" s="186">
        <f t="shared" si="1761"/>
        <v>0</v>
      </c>
      <c r="AM640" s="186">
        <f t="shared" si="1761"/>
        <v>0</v>
      </c>
      <c r="AN640" s="186">
        <f t="shared" si="1761"/>
        <v>0</v>
      </c>
      <c r="AO640" s="186">
        <f t="shared" si="1761"/>
        <v>0</v>
      </c>
      <c r="AP640" s="186">
        <f t="shared" si="1761"/>
        <v>0</v>
      </c>
      <c r="AQ640" s="186">
        <f t="shared" si="1761"/>
        <v>0</v>
      </c>
      <c r="AR640" s="186">
        <f t="shared" si="1761"/>
        <v>0</v>
      </c>
      <c r="AS640" s="186">
        <f t="shared" si="1761"/>
        <v>0</v>
      </c>
      <c r="AT640" s="186">
        <f t="shared" si="1761"/>
        <v>0</v>
      </c>
      <c r="AU640" s="186">
        <f t="shared" si="1761"/>
        <v>0</v>
      </c>
      <c r="AV640" s="300"/>
    </row>
    <row r="641" spans="1:48">
      <c r="A641" s="359"/>
      <c r="B641" s="356"/>
      <c r="C641" s="356"/>
      <c r="D641" s="188" t="s">
        <v>37</v>
      </c>
      <c r="E641" s="186">
        <f t="shared" si="1756"/>
        <v>0</v>
      </c>
      <c r="F641" s="186">
        <f t="shared" si="1757"/>
        <v>0</v>
      </c>
      <c r="G641" s="186" t="e">
        <f t="shared" si="1748"/>
        <v>#DIV/0!</v>
      </c>
      <c r="H641" s="184"/>
      <c r="I641" s="184"/>
      <c r="J641" s="190"/>
      <c r="K641" s="184"/>
      <c r="L641" s="184"/>
      <c r="M641" s="190"/>
      <c r="N641" s="184"/>
      <c r="O641" s="184"/>
      <c r="P641" s="190"/>
      <c r="Q641" s="184"/>
      <c r="R641" s="184"/>
      <c r="S641" s="190"/>
      <c r="T641" s="184"/>
      <c r="U641" s="184"/>
      <c r="V641" s="190"/>
      <c r="W641" s="184"/>
      <c r="X641" s="184"/>
      <c r="Y641" s="190"/>
      <c r="Z641" s="184"/>
      <c r="AA641" s="184"/>
      <c r="AB641" s="190"/>
      <c r="AC641" s="184"/>
      <c r="AD641" s="184"/>
      <c r="AE641" s="190"/>
      <c r="AF641" s="184"/>
      <c r="AG641" s="184"/>
      <c r="AH641" s="190"/>
      <c r="AI641" s="184"/>
      <c r="AJ641" s="184"/>
      <c r="AK641" s="190"/>
      <c r="AL641" s="184"/>
      <c r="AM641" s="184"/>
      <c r="AN641" s="184"/>
      <c r="AO641" s="184"/>
      <c r="AP641" s="190"/>
      <c r="AQ641" s="190"/>
      <c r="AR641" s="190"/>
      <c r="AS641" s="184"/>
      <c r="AT641" s="184"/>
      <c r="AU641" s="190"/>
      <c r="AV641" s="300"/>
    </row>
    <row r="642" spans="1:48" ht="31.2" customHeight="1">
      <c r="A642" s="359"/>
      <c r="B642" s="356"/>
      <c r="C642" s="356"/>
      <c r="D642" s="188" t="s">
        <v>2</v>
      </c>
      <c r="E642" s="186">
        <f t="shared" si="1756"/>
        <v>0</v>
      </c>
      <c r="F642" s="186">
        <f t="shared" si="1757"/>
        <v>0</v>
      </c>
      <c r="G642" s="186" t="e">
        <f t="shared" si="1748"/>
        <v>#DIV/0!</v>
      </c>
      <c r="H642" s="184"/>
      <c r="I642" s="184"/>
      <c r="J642" s="190"/>
      <c r="K642" s="184"/>
      <c r="L642" s="184"/>
      <c r="M642" s="190"/>
      <c r="N642" s="184"/>
      <c r="O642" s="184"/>
      <c r="P642" s="190"/>
      <c r="Q642" s="184"/>
      <c r="R642" s="184"/>
      <c r="S642" s="190"/>
      <c r="T642" s="184"/>
      <c r="U642" s="184"/>
      <c r="V642" s="190"/>
      <c r="W642" s="184"/>
      <c r="X642" s="184"/>
      <c r="Y642" s="190"/>
      <c r="Z642" s="184"/>
      <c r="AA642" s="184"/>
      <c r="AB642" s="190"/>
      <c r="AC642" s="184"/>
      <c r="AD642" s="184"/>
      <c r="AE642" s="190"/>
      <c r="AF642" s="184"/>
      <c r="AG642" s="184"/>
      <c r="AH642" s="190"/>
      <c r="AI642" s="184"/>
      <c r="AJ642" s="184"/>
      <c r="AK642" s="190"/>
      <c r="AL642" s="190"/>
      <c r="AM642" s="190"/>
      <c r="AN642" s="184"/>
      <c r="AO642" s="184"/>
      <c r="AP642" s="190"/>
      <c r="AQ642" s="190"/>
      <c r="AR642" s="190"/>
      <c r="AS642" s="184"/>
      <c r="AT642" s="184"/>
      <c r="AU642" s="190"/>
      <c r="AV642" s="300"/>
    </row>
    <row r="643" spans="1:48" ht="36" customHeight="1">
      <c r="A643" s="359"/>
      <c r="B643" s="356"/>
      <c r="C643" s="356"/>
      <c r="D643" s="209" t="s">
        <v>456</v>
      </c>
      <c r="E643" s="186">
        <f t="shared" si="1756"/>
        <v>0</v>
      </c>
      <c r="F643" s="186">
        <f t="shared" si="1757"/>
        <v>0</v>
      </c>
      <c r="G643" s="186" t="e">
        <f t="shared" si="1748"/>
        <v>#DIV/0!</v>
      </c>
      <c r="H643" s="184"/>
      <c r="I643" s="184"/>
      <c r="J643" s="190"/>
      <c r="K643" s="184"/>
      <c r="L643" s="184"/>
      <c r="M643" s="190"/>
      <c r="N643" s="184"/>
      <c r="O643" s="184"/>
      <c r="P643" s="190"/>
      <c r="Q643" s="184"/>
      <c r="R643" s="184"/>
      <c r="S643" s="190"/>
      <c r="T643" s="184"/>
      <c r="U643" s="184"/>
      <c r="V643" s="190"/>
      <c r="W643" s="184"/>
      <c r="X643" s="184"/>
      <c r="Y643" s="190"/>
      <c r="Z643" s="184"/>
      <c r="AA643" s="184"/>
      <c r="AB643" s="190"/>
      <c r="AC643" s="184"/>
      <c r="AD643" s="184"/>
      <c r="AE643" s="190"/>
      <c r="AF643" s="184"/>
      <c r="AG643" s="184"/>
      <c r="AH643" s="190"/>
      <c r="AI643" s="184"/>
      <c r="AJ643" s="184"/>
      <c r="AK643" s="190"/>
      <c r="AL643" s="190"/>
      <c r="AM643" s="190"/>
      <c r="AN643" s="184"/>
      <c r="AO643" s="184"/>
      <c r="AP643" s="190"/>
      <c r="AQ643" s="190"/>
      <c r="AR643" s="190"/>
      <c r="AS643" s="184"/>
      <c r="AT643" s="184"/>
      <c r="AU643" s="190"/>
      <c r="AV643" s="300"/>
    </row>
    <row r="644" spans="1:48" ht="30" customHeight="1">
      <c r="A644" s="359"/>
      <c r="B644" s="356"/>
      <c r="C644" s="356"/>
      <c r="D644" s="189" t="s">
        <v>273</v>
      </c>
      <c r="E644" s="186">
        <f t="shared" si="1756"/>
        <v>0</v>
      </c>
      <c r="F644" s="186">
        <f t="shared" si="1757"/>
        <v>0</v>
      </c>
      <c r="G644" s="186" t="e">
        <f t="shared" si="1748"/>
        <v>#DIV/0!</v>
      </c>
      <c r="H644" s="184"/>
      <c r="I644" s="184"/>
      <c r="J644" s="190"/>
      <c r="K644" s="184"/>
      <c r="L644" s="184"/>
      <c r="M644" s="190"/>
      <c r="N644" s="184"/>
      <c r="O644" s="184"/>
      <c r="P644" s="190"/>
      <c r="Q644" s="184"/>
      <c r="R644" s="184"/>
      <c r="S644" s="190"/>
      <c r="T644" s="184"/>
      <c r="U644" s="184"/>
      <c r="V644" s="190"/>
      <c r="W644" s="184"/>
      <c r="X644" s="184"/>
      <c r="Y644" s="190"/>
      <c r="Z644" s="184"/>
      <c r="AA644" s="184"/>
      <c r="AB644" s="190"/>
      <c r="AC644" s="204"/>
      <c r="AD644" s="184"/>
      <c r="AE644" s="190"/>
      <c r="AF644" s="184"/>
      <c r="AG644" s="184"/>
      <c r="AH644" s="190"/>
      <c r="AI644" s="184"/>
      <c r="AJ644" s="184"/>
      <c r="AK644" s="190"/>
      <c r="AL644" s="190"/>
      <c r="AM644" s="190"/>
      <c r="AN644" s="184"/>
      <c r="AO644" s="184"/>
      <c r="AP644" s="190"/>
      <c r="AQ644" s="190"/>
      <c r="AR644" s="190"/>
      <c r="AS644" s="184"/>
      <c r="AT644" s="184"/>
      <c r="AU644" s="190"/>
      <c r="AV644" s="300"/>
    </row>
    <row r="645" spans="1:48" ht="30" customHeight="1">
      <c r="A645" s="360"/>
      <c r="B645" s="357"/>
      <c r="C645" s="357"/>
      <c r="D645" s="209" t="s">
        <v>441</v>
      </c>
      <c r="E645" s="186">
        <f t="shared" si="1756"/>
        <v>700</v>
      </c>
      <c r="F645" s="186">
        <f t="shared" si="1757"/>
        <v>0</v>
      </c>
      <c r="G645" s="186">
        <f t="shared" si="1748"/>
        <v>0</v>
      </c>
      <c r="H645" s="184"/>
      <c r="I645" s="184"/>
      <c r="J645" s="190"/>
      <c r="K645" s="184"/>
      <c r="L645" s="184"/>
      <c r="M645" s="190"/>
      <c r="N645" s="184"/>
      <c r="O645" s="184"/>
      <c r="P645" s="190"/>
      <c r="Q645" s="184"/>
      <c r="R645" s="184"/>
      <c r="S645" s="190"/>
      <c r="T645" s="184"/>
      <c r="U645" s="184"/>
      <c r="V645" s="190"/>
      <c r="W645" s="184"/>
      <c r="X645" s="184"/>
      <c r="Y645" s="190"/>
      <c r="Z645" s="184"/>
      <c r="AA645" s="184"/>
      <c r="AB645" s="190"/>
      <c r="AC645" s="204"/>
      <c r="AD645" s="184"/>
      <c r="AE645" s="190"/>
      <c r="AF645" s="204"/>
      <c r="AG645" s="184"/>
      <c r="AH645" s="190"/>
      <c r="AI645" s="204">
        <v>700</v>
      </c>
      <c r="AJ645" s="184"/>
      <c r="AK645" s="190"/>
      <c r="AL645" s="190"/>
      <c r="AM645" s="190"/>
      <c r="AN645" s="184"/>
      <c r="AO645" s="184"/>
      <c r="AP645" s="190"/>
      <c r="AQ645" s="190"/>
      <c r="AR645" s="190"/>
      <c r="AS645" s="184"/>
      <c r="AT645" s="184"/>
      <c r="AU645" s="190"/>
      <c r="AV645" s="231"/>
    </row>
    <row r="646" spans="1:48" s="116" customFormat="1" ht="22.2" customHeight="1">
      <c r="A646" s="358" t="s">
        <v>418</v>
      </c>
      <c r="B646" s="355" t="s">
        <v>424</v>
      </c>
      <c r="C646" s="355" t="s">
        <v>440</v>
      </c>
      <c r="D646" s="192" t="s">
        <v>41</v>
      </c>
      <c r="E646" s="186">
        <f t="shared" si="1756"/>
        <v>700</v>
      </c>
      <c r="F646" s="186">
        <f t="shared" si="1757"/>
        <v>0</v>
      </c>
      <c r="G646" s="186">
        <f t="shared" si="1748"/>
        <v>0</v>
      </c>
      <c r="H646" s="186">
        <f>H647+H648+H649+H651</f>
        <v>0</v>
      </c>
      <c r="I646" s="186">
        <f t="shared" ref="I646:AU646" si="1762">I647+I648+I649+I651</f>
        <v>0</v>
      </c>
      <c r="J646" s="186">
        <f t="shared" si="1762"/>
        <v>0</v>
      </c>
      <c r="K646" s="186">
        <f t="shared" si="1762"/>
        <v>0</v>
      </c>
      <c r="L646" s="186">
        <f t="shared" si="1762"/>
        <v>0</v>
      </c>
      <c r="M646" s="186">
        <f t="shared" si="1762"/>
        <v>0</v>
      </c>
      <c r="N646" s="186">
        <f t="shared" si="1762"/>
        <v>0</v>
      </c>
      <c r="O646" s="186">
        <f t="shared" si="1762"/>
        <v>0</v>
      </c>
      <c r="P646" s="186">
        <f t="shared" si="1762"/>
        <v>0</v>
      </c>
      <c r="Q646" s="186">
        <f t="shared" si="1762"/>
        <v>0</v>
      </c>
      <c r="R646" s="186">
        <f t="shared" si="1762"/>
        <v>0</v>
      </c>
      <c r="S646" s="186">
        <f t="shared" si="1762"/>
        <v>0</v>
      </c>
      <c r="T646" s="186">
        <f t="shared" si="1762"/>
        <v>0</v>
      </c>
      <c r="U646" s="186">
        <f t="shared" si="1762"/>
        <v>0</v>
      </c>
      <c r="V646" s="186">
        <f t="shared" si="1762"/>
        <v>0</v>
      </c>
      <c r="W646" s="186">
        <f t="shared" si="1762"/>
        <v>0</v>
      </c>
      <c r="X646" s="186">
        <f t="shared" si="1762"/>
        <v>0</v>
      </c>
      <c r="Y646" s="186">
        <f t="shared" si="1762"/>
        <v>0</v>
      </c>
      <c r="Z646" s="186">
        <f t="shared" si="1762"/>
        <v>0</v>
      </c>
      <c r="AA646" s="186">
        <f t="shared" si="1762"/>
        <v>0</v>
      </c>
      <c r="AB646" s="186">
        <f t="shared" si="1762"/>
        <v>0</v>
      </c>
      <c r="AC646" s="186">
        <f t="shared" si="1762"/>
        <v>0</v>
      </c>
      <c r="AD646" s="186">
        <f t="shared" si="1762"/>
        <v>0</v>
      </c>
      <c r="AE646" s="186">
        <f t="shared" si="1762"/>
        <v>0</v>
      </c>
      <c r="AF646" s="186">
        <f t="shared" si="1762"/>
        <v>0</v>
      </c>
      <c r="AG646" s="186">
        <f t="shared" si="1762"/>
        <v>0</v>
      </c>
      <c r="AH646" s="186">
        <f t="shared" si="1762"/>
        <v>0</v>
      </c>
      <c r="AI646" s="186">
        <f t="shared" si="1762"/>
        <v>700</v>
      </c>
      <c r="AJ646" s="186">
        <f t="shared" si="1762"/>
        <v>0</v>
      </c>
      <c r="AK646" s="186">
        <f t="shared" si="1762"/>
        <v>0</v>
      </c>
      <c r="AL646" s="186">
        <f t="shared" si="1762"/>
        <v>0</v>
      </c>
      <c r="AM646" s="186">
        <f t="shared" si="1762"/>
        <v>0</v>
      </c>
      <c r="AN646" s="186">
        <f t="shared" si="1762"/>
        <v>0</v>
      </c>
      <c r="AO646" s="186">
        <f t="shared" si="1762"/>
        <v>0</v>
      </c>
      <c r="AP646" s="186">
        <f t="shared" si="1762"/>
        <v>0</v>
      </c>
      <c r="AQ646" s="186">
        <f t="shared" si="1762"/>
        <v>0</v>
      </c>
      <c r="AR646" s="186">
        <f t="shared" si="1762"/>
        <v>0</v>
      </c>
      <c r="AS646" s="186">
        <f t="shared" si="1762"/>
        <v>0</v>
      </c>
      <c r="AT646" s="186">
        <f t="shared" si="1762"/>
        <v>0</v>
      </c>
      <c r="AU646" s="186">
        <f t="shared" si="1762"/>
        <v>0</v>
      </c>
      <c r="AV646" s="300"/>
    </row>
    <row r="647" spans="1:48">
      <c r="A647" s="359"/>
      <c r="B647" s="356"/>
      <c r="C647" s="356"/>
      <c r="D647" s="188" t="s">
        <v>37</v>
      </c>
      <c r="E647" s="186">
        <f t="shared" si="1756"/>
        <v>0</v>
      </c>
      <c r="F647" s="186">
        <f t="shared" si="1757"/>
        <v>0</v>
      </c>
      <c r="G647" s="186" t="e">
        <f t="shared" si="1748"/>
        <v>#DIV/0!</v>
      </c>
      <c r="H647" s="184"/>
      <c r="I647" s="184"/>
      <c r="J647" s="190"/>
      <c r="K647" s="184"/>
      <c r="L647" s="184"/>
      <c r="M647" s="190"/>
      <c r="N647" s="184"/>
      <c r="O647" s="184"/>
      <c r="P647" s="190"/>
      <c r="Q647" s="184"/>
      <c r="R647" s="184"/>
      <c r="S647" s="190"/>
      <c r="T647" s="184"/>
      <c r="U647" s="184"/>
      <c r="V647" s="190"/>
      <c r="W647" s="184"/>
      <c r="X647" s="184"/>
      <c r="Y647" s="190"/>
      <c r="Z647" s="184"/>
      <c r="AA647" s="184"/>
      <c r="AB647" s="190"/>
      <c r="AC647" s="184"/>
      <c r="AD647" s="184"/>
      <c r="AE647" s="190"/>
      <c r="AF647" s="184"/>
      <c r="AG647" s="184"/>
      <c r="AH647" s="190"/>
      <c r="AI647" s="184"/>
      <c r="AJ647" s="184"/>
      <c r="AK647" s="190"/>
      <c r="AL647" s="184"/>
      <c r="AM647" s="184"/>
      <c r="AN647" s="184"/>
      <c r="AO647" s="184"/>
      <c r="AP647" s="190"/>
      <c r="AQ647" s="190"/>
      <c r="AR647" s="190"/>
      <c r="AS647" s="184"/>
      <c r="AT647" s="184"/>
      <c r="AU647" s="190"/>
      <c r="AV647" s="300"/>
    </row>
    <row r="648" spans="1:48" ht="31.2" customHeight="1">
      <c r="A648" s="359"/>
      <c r="B648" s="356"/>
      <c r="C648" s="356"/>
      <c r="D648" s="188" t="s">
        <v>2</v>
      </c>
      <c r="E648" s="186">
        <f t="shared" si="1756"/>
        <v>0</v>
      </c>
      <c r="F648" s="186">
        <f t="shared" si="1757"/>
        <v>0</v>
      </c>
      <c r="G648" s="186" t="e">
        <f t="shared" si="1748"/>
        <v>#DIV/0!</v>
      </c>
      <c r="H648" s="184"/>
      <c r="I648" s="184"/>
      <c r="J648" s="190"/>
      <c r="K648" s="184"/>
      <c r="L648" s="184"/>
      <c r="M648" s="190"/>
      <c r="N648" s="184"/>
      <c r="O648" s="184"/>
      <c r="P648" s="190"/>
      <c r="Q648" s="184"/>
      <c r="R648" s="184"/>
      <c r="S648" s="190"/>
      <c r="T648" s="184"/>
      <c r="U648" s="184"/>
      <c r="V648" s="190"/>
      <c r="W648" s="184"/>
      <c r="X648" s="184"/>
      <c r="Y648" s="190"/>
      <c r="Z648" s="184"/>
      <c r="AA648" s="184"/>
      <c r="AB648" s="190"/>
      <c r="AC648" s="184"/>
      <c r="AD648" s="184"/>
      <c r="AE648" s="190"/>
      <c r="AF648" s="184"/>
      <c r="AG648" s="184"/>
      <c r="AH648" s="190"/>
      <c r="AI648" s="184"/>
      <c r="AJ648" s="184"/>
      <c r="AK648" s="190"/>
      <c r="AL648" s="190"/>
      <c r="AM648" s="190"/>
      <c r="AN648" s="184"/>
      <c r="AO648" s="184"/>
      <c r="AP648" s="190"/>
      <c r="AQ648" s="190"/>
      <c r="AR648" s="190"/>
      <c r="AS648" s="184"/>
      <c r="AT648" s="184"/>
      <c r="AU648" s="190"/>
      <c r="AV648" s="300"/>
    </row>
    <row r="649" spans="1:48" ht="37.5" customHeight="1">
      <c r="A649" s="359"/>
      <c r="B649" s="356"/>
      <c r="C649" s="356"/>
      <c r="D649" s="209" t="s">
        <v>456</v>
      </c>
      <c r="E649" s="186">
        <f t="shared" si="1756"/>
        <v>0</v>
      </c>
      <c r="F649" s="186">
        <f t="shared" si="1757"/>
        <v>0</v>
      </c>
      <c r="G649" s="186" t="e">
        <f t="shared" si="1748"/>
        <v>#DIV/0!</v>
      </c>
      <c r="H649" s="184"/>
      <c r="I649" s="184"/>
      <c r="J649" s="190"/>
      <c r="K649" s="184"/>
      <c r="L649" s="184"/>
      <c r="M649" s="190"/>
      <c r="N649" s="184"/>
      <c r="O649" s="184"/>
      <c r="P649" s="190"/>
      <c r="Q649" s="184"/>
      <c r="R649" s="184"/>
      <c r="S649" s="190"/>
      <c r="T649" s="184"/>
      <c r="U649" s="184"/>
      <c r="V649" s="190"/>
      <c r="W649" s="184"/>
      <c r="X649" s="184"/>
      <c r="Y649" s="190"/>
      <c r="Z649" s="184"/>
      <c r="AA649" s="184"/>
      <c r="AB649" s="190"/>
      <c r="AC649" s="184"/>
      <c r="AD649" s="184"/>
      <c r="AE649" s="190"/>
      <c r="AF649" s="184"/>
      <c r="AG649" s="184"/>
      <c r="AH649" s="190"/>
      <c r="AI649" s="184"/>
      <c r="AJ649" s="184"/>
      <c r="AK649" s="190"/>
      <c r="AL649" s="190"/>
      <c r="AM649" s="190"/>
      <c r="AN649" s="184"/>
      <c r="AO649" s="184"/>
      <c r="AP649" s="190"/>
      <c r="AQ649" s="190"/>
      <c r="AR649" s="190"/>
      <c r="AS649" s="184"/>
      <c r="AT649" s="184"/>
      <c r="AU649" s="190"/>
      <c r="AV649" s="300"/>
    </row>
    <row r="650" spans="1:48" ht="30" customHeight="1">
      <c r="A650" s="359"/>
      <c r="B650" s="356"/>
      <c r="C650" s="356"/>
      <c r="D650" s="189" t="s">
        <v>273</v>
      </c>
      <c r="E650" s="186">
        <f t="shared" si="1756"/>
        <v>0</v>
      </c>
      <c r="F650" s="186">
        <f t="shared" si="1757"/>
        <v>0</v>
      </c>
      <c r="G650" s="186" t="e">
        <f t="shared" si="1748"/>
        <v>#DIV/0!</v>
      </c>
      <c r="H650" s="184"/>
      <c r="I650" s="184"/>
      <c r="J650" s="190"/>
      <c r="K650" s="184"/>
      <c r="L650" s="184"/>
      <c r="M650" s="190"/>
      <c r="N650" s="184"/>
      <c r="O650" s="184"/>
      <c r="P650" s="190"/>
      <c r="Q650" s="184"/>
      <c r="R650" s="184"/>
      <c r="S650" s="190"/>
      <c r="T650" s="184"/>
      <c r="U650" s="184"/>
      <c r="V650" s="190"/>
      <c r="W650" s="184"/>
      <c r="X650" s="184"/>
      <c r="Y650" s="190"/>
      <c r="Z650" s="184"/>
      <c r="AA650" s="184"/>
      <c r="AB650" s="190"/>
      <c r="AC650" s="204"/>
      <c r="AD650" s="184"/>
      <c r="AE650" s="190"/>
      <c r="AF650" s="184"/>
      <c r="AG650" s="184"/>
      <c r="AH650" s="190"/>
      <c r="AI650" s="184"/>
      <c r="AJ650" s="184"/>
      <c r="AK650" s="190"/>
      <c r="AL650" s="190"/>
      <c r="AM650" s="190"/>
      <c r="AN650" s="184"/>
      <c r="AO650" s="184"/>
      <c r="AP650" s="190"/>
      <c r="AQ650" s="190"/>
      <c r="AR650" s="190"/>
      <c r="AS650" s="184"/>
      <c r="AT650" s="184"/>
      <c r="AU650" s="190"/>
      <c r="AV650" s="300"/>
    </row>
    <row r="651" spans="1:48" ht="30" customHeight="1">
      <c r="A651" s="360"/>
      <c r="B651" s="357"/>
      <c r="C651" s="357"/>
      <c r="D651" s="209" t="s">
        <v>441</v>
      </c>
      <c r="E651" s="186">
        <f t="shared" si="1756"/>
        <v>700</v>
      </c>
      <c r="F651" s="186">
        <f t="shared" si="1757"/>
        <v>0</v>
      </c>
      <c r="G651" s="186">
        <f t="shared" si="1748"/>
        <v>0</v>
      </c>
      <c r="H651" s="184"/>
      <c r="I651" s="184"/>
      <c r="J651" s="190"/>
      <c r="K651" s="184"/>
      <c r="L651" s="184"/>
      <c r="M651" s="190"/>
      <c r="N651" s="184"/>
      <c r="O651" s="184"/>
      <c r="P651" s="190"/>
      <c r="Q651" s="184"/>
      <c r="R651" s="184"/>
      <c r="S651" s="190"/>
      <c r="T651" s="184"/>
      <c r="U651" s="184"/>
      <c r="V651" s="190"/>
      <c r="W651" s="184"/>
      <c r="X651" s="184"/>
      <c r="Y651" s="190"/>
      <c r="Z651" s="184"/>
      <c r="AA651" s="184"/>
      <c r="AB651" s="190"/>
      <c r="AC651" s="204"/>
      <c r="AD651" s="184"/>
      <c r="AE651" s="190"/>
      <c r="AF651" s="204"/>
      <c r="AG651" s="184"/>
      <c r="AH651" s="190"/>
      <c r="AI651" s="204">
        <v>700</v>
      </c>
      <c r="AJ651" s="184"/>
      <c r="AK651" s="190"/>
      <c r="AL651" s="190"/>
      <c r="AM651" s="190"/>
      <c r="AN651" s="184"/>
      <c r="AO651" s="184"/>
      <c r="AP651" s="190"/>
      <c r="AQ651" s="190"/>
      <c r="AR651" s="190"/>
      <c r="AS651" s="184"/>
      <c r="AT651" s="184"/>
      <c r="AU651" s="190"/>
      <c r="AV651" s="231"/>
    </row>
    <row r="652" spans="1:48" s="116" customFormat="1" ht="21.75" customHeight="1">
      <c r="A652" s="358" t="s">
        <v>419</v>
      </c>
      <c r="B652" s="355" t="s">
        <v>455</v>
      </c>
      <c r="C652" s="355" t="s">
        <v>440</v>
      </c>
      <c r="D652" s="192" t="s">
        <v>41</v>
      </c>
      <c r="E652" s="186">
        <f t="shared" si="1756"/>
        <v>1656.6</v>
      </c>
      <c r="F652" s="186">
        <f t="shared" si="1757"/>
        <v>0</v>
      </c>
      <c r="G652" s="186">
        <f t="shared" si="1748"/>
        <v>0</v>
      </c>
      <c r="H652" s="186">
        <f>H653+H654+H655+H657</f>
        <v>0</v>
      </c>
      <c r="I652" s="186">
        <f t="shared" ref="I652:AU652" si="1763">I653+I654+I655+I657</f>
        <v>0</v>
      </c>
      <c r="J652" s="186">
        <f t="shared" si="1763"/>
        <v>0</v>
      </c>
      <c r="K652" s="186">
        <f t="shared" si="1763"/>
        <v>0</v>
      </c>
      <c r="L652" s="186">
        <f t="shared" si="1763"/>
        <v>0</v>
      </c>
      <c r="M652" s="186">
        <f t="shared" si="1763"/>
        <v>0</v>
      </c>
      <c r="N652" s="186">
        <f t="shared" si="1763"/>
        <v>0</v>
      </c>
      <c r="O652" s="186">
        <f t="shared" si="1763"/>
        <v>0</v>
      </c>
      <c r="P652" s="186">
        <f t="shared" si="1763"/>
        <v>0</v>
      </c>
      <c r="Q652" s="186">
        <f t="shared" si="1763"/>
        <v>0</v>
      </c>
      <c r="R652" s="186">
        <f t="shared" si="1763"/>
        <v>0</v>
      </c>
      <c r="S652" s="186">
        <f t="shared" si="1763"/>
        <v>0</v>
      </c>
      <c r="T652" s="186">
        <f t="shared" si="1763"/>
        <v>0</v>
      </c>
      <c r="U652" s="186">
        <f t="shared" si="1763"/>
        <v>0</v>
      </c>
      <c r="V652" s="186">
        <f t="shared" si="1763"/>
        <v>0</v>
      </c>
      <c r="W652" s="186">
        <f t="shared" si="1763"/>
        <v>0</v>
      </c>
      <c r="X652" s="186">
        <f t="shared" si="1763"/>
        <v>0</v>
      </c>
      <c r="Y652" s="186">
        <f t="shared" si="1763"/>
        <v>0</v>
      </c>
      <c r="Z652" s="186">
        <f t="shared" si="1763"/>
        <v>0</v>
      </c>
      <c r="AA652" s="186">
        <f t="shared" si="1763"/>
        <v>0</v>
      </c>
      <c r="AB652" s="186">
        <f t="shared" si="1763"/>
        <v>0</v>
      </c>
      <c r="AC652" s="186">
        <f t="shared" si="1763"/>
        <v>0</v>
      </c>
      <c r="AD652" s="186">
        <f t="shared" si="1763"/>
        <v>0</v>
      </c>
      <c r="AE652" s="186">
        <f t="shared" si="1763"/>
        <v>0</v>
      </c>
      <c r="AF652" s="186">
        <f t="shared" si="1763"/>
        <v>0</v>
      </c>
      <c r="AG652" s="186">
        <f t="shared" si="1763"/>
        <v>0</v>
      </c>
      <c r="AH652" s="186">
        <f t="shared" si="1763"/>
        <v>0</v>
      </c>
      <c r="AI652" s="186">
        <f t="shared" si="1763"/>
        <v>1656.6</v>
      </c>
      <c r="AJ652" s="186">
        <f t="shared" si="1763"/>
        <v>0</v>
      </c>
      <c r="AK652" s="186">
        <f t="shared" si="1763"/>
        <v>0</v>
      </c>
      <c r="AL652" s="186">
        <f t="shared" si="1763"/>
        <v>0</v>
      </c>
      <c r="AM652" s="186">
        <f t="shared" si="1763"/>
        <v>0</v>
      </c>
      <c r="AN652" s="186">
        <f t="shared" si="1763"/>
        <v>0</v>
      </c>
      <c r="AO652" s="186">
        <f t="shared" si="1763"/>
        <v>0</v>
      </c>
      <c r="AP652" s="186">
        <f t="shared" si="1763"/>
        <v>0</v>
      </c>
      <c r="AQ652" s="186">
        <f t="shared" si="1763"/>
        <v>0</v>
      </c>
      <c r="AR652" s="186">
        <f t="shared" si="1763"/>
        <v>0</v>
      </c>
      <c r="AS652" s="186">
        <f t="shared" si="1763"/>
        <v>0</v>
      </c>
      <c r="AT652" s="186">
        <f t="shared" si="1763"/>
        <v>0</v>
      </c>
      <c r="AU652" s="186">
        <f t="shared" si="1763"/>
        <v>0</v>
      </c>
      <c r="AV652" s="300"/>
    </row>
    <row r="653" spans="1:48">
      <c r="A653" s="359"/>
      <c r="B653" s="356"/>
      <c r="C653" s="356"/>
      <c r="D653" s="188" t="s">
        <v>37</v>
      </c>
      <c r="E653" s="186">
        <f t="shared" si="1756"/>
        <v>516.9</v>
      </c>
      <c r="F653" s="186">
        <f t="shared" si="1757"/>
        <v>0</v>
      </c>
      <c r="G653" s="186">
        <f t="shared" si="1748"/>
        <v>0</v>
      </c>
      <c r="H653" s="184"/>
      <c r="I653" s="184"/>
      <c r="J653" s="190"/>
      <c r="K653" s="184"/>
      <c r="L653" s="184"/>
      <c r="M653" s="190"/>
      <c r="N653" s="184"/>
      <c r="O653" s="184"/>
      <c r="P653" s="190"/>
      <c r="Q653" s="184"/>
      <c r="R653" s="184"/>
      <c r="S653" s="190"/>
      <c r="T653" s="184"/>
      <c r="U653" s="184"/>
      <c r="V653" s="190"/>
      <c r="W653" s="184"/>
      <c r="X653" s="184"/>
      <c r="Y653" s="190"/>
      <c r="Z653" s="184"/>
      <c r="AA653" s="184"/>
      <c r="AB653" s="190"/>
      <c r="AC653" s="184"/>
      <c r="AD653" s="184"/>
      <c r="AE653" s="190"/>
      <c r="AF653" s="184"/>
      <c r="AG653" s="184"/>
      <c r="AH653" s="190"/>
      <c r="AI653" s="184">
        <f>316.9+200</f>
        <v>516.9</v>
      </c>
      <c r="AJ653" s="184"/>
      <c r="AK653" s="190"/>
      <c r="AL653" s="184"/>
      <c r="AM653" s="184"/>
      <c r="AN653" s="184"/>
      <c r="AO653" s="184"/>
      <c r="AP653" s="190"/>
      <c r="AQ653" s="190"/>
      <c r="AR653" s="190"/>
      <c r="AS653" s="184"/>
      <c r="AT653" s="184"/>
      <c r="AU653" s="190"/>
      <c r="AV653" s="300"/>
    </row>
    <row r="654" spans="1:48" ht="31.2" customHeight="1">
      <c r="A654" s="359"/>
      <c r="B654" s="356"/>
      <c r="C654" s="356"/>
      <c r="D654" s="188" t="s">
        <v>2</v>
      </c>
      <c r="E654" s="186">
        <f t="shared" si="1756"/>
        <v>808.4</v>
      </c>
      <c r="F654" s="186">
        <f t="shared" si="1757"/>
        <v>0</v>
      </c>
      <c r="G654" s="186">
        <f t="shared" ref="G654:G765" si="1764">F654/E654*100</f>
        <v>0</v>
      </c>
      <c r="H654" s="184"/>
      <c r="I654" s="184"/>
      <c r="J654" s="190"/>
      <c r="K654" s="184"/>
      <c r="L654" s="184"/>
      <c r="M654" s="190"/>
      <c r="N654" s="184"/>
      <c r="O654" s="184"/>
      <c r="P654" s="190"/>
      <c r="Q654" s="184"/>
      <c r="R654" s="184"/>
      <c r="S654" s="190"/>
      <c r="T654" s="184"/>
      <c r="U654" s="184"/>
      <c r="V654" s="190"/>
      <c r="W654" s="184"/>
      <c r="X654" s="184"/>
      <c r="Y654" s="190"/>
      <c r="Z654" s="184"/>
      <c r="AA654" s="184"/>
      <c r="AB654" s="190"/>
      <c r="AC654" s="184"/>
      <c r="AD654" s="184"/>
      <c r="AE654" s="190"/>
      <c r="AF654" s="184"/>
      <c r="AG654" s="184"/>
      <c r="AH654" s="190"/>
      <c r="AI654" s="184">
        <f>548.4+260</f>
        <v>808.4</v>
      </c>
      <c r="AJ654" s="184"/>
      <c r="AK654" s="190"/>
      <c r="AL654" s="190"/>
      <c r="AM654" s="190"/>
      <c r="AN654" s="184"/>
      <c r="AO654" s="184"/>
      <c r="AP654" s="190"/>
      <c r="AQ654" s="190"/>
      <c r="AR654" s="190"/>
      <c r="AS654" s="184"/>
      <c r="AT654" s="184"/>
      <c r="AU654" s="190"/>
      <c r="AV654" s="300"/>
    </row>
    <row r="655" spans="1:48" ht="41.25" customHeight="1">
      <c r="A655" s="359"/>
      <c r="B655" s="356"/>
      <c r="C655" s="356"/>
      <c r="D655" s="209" t="s">
        <v>456</v>
      </c>
      <c r="E655" s="186">
        <f t="shared" si="1756"/>
        <v>331.3</v>
      </c>
      <c r="F655" s="186">
        <f t="shared" si="1757"/>
        <v>0</v>
      </c>
      <c r="G655" s="186">
        <f t="shared" si="1764"/>
        <v>0</v>
      </c>
      <c r="H655" s="184"/>
      <c r="I655" s="184"/>
      <c r="J655" s="190"/>
      <c r="K655" s="184"/>
      <c r="L655" s="184"/>
      <c r="M655" s="190"/>
      <c r="N655" s="184"/>
      <c r="O655" s="184"/>
      <c r="P655" s="190"/>
      <c r="Q655" s="184"/>
      <c r="R655" s="184"/>
      <c r="S655" s="190"/>
      <c r="T655" s="184"/>
      <c r="U655" s="184"/>
      <c r="V655" s="190"/>
      <c r="W655" s="184"/>
      <c r="X655" s="184"/>
      <c r="Y655" s="190"/>
      <c r="Z655" s="184"/>
      <c r="AA655" s="184"/>
      <c r="AB655" s="190"/>
      <c r="AC655" s="184"/>
      <c r="AD655" s="184"/>
      <c r="AE655" s="190"/>
      <c r="AF655" s="184"/>
      <c r="AG655" s="184"/>
      <c r="AH655" s="190"/>
      <c r="AI655" s="184">
        <f>231.3+100</f>
        <v>331.3</v>
      </c>
      <c r="AJ655" s="184"/>
      <c r="AK655" s="190"/>
      <c r="AL655" s="190"/>
      <c r="AM655" s="190"/>
      <c r="AN655" s="184"/>
      <c r="AO655" s="184"/>
      <c r="AP655" s="190"/>
      <c r="AQ655" s="190"/>
      <c r="AR655" s="190"/>
      <c r="AS655" s="184"/>
      <c r="AT655" s="184"/>
      <c r="AU655" s="190"/>
      <c r="AV655" s="300"/>
    </row>
    <row r="656" spans="1:48" ht="30" customHeight="1">
      <c r="A656" s="359"/>
      <c r="B656" s="356"/>
      <c r="C656" s="356"/>
      <c r="D656" s="189" t="s">
        <v>273</v>
      </c>
      <c r="E656" s="186">
        <f t="shared" si="1756"/>
        <v>0</v>
      </c>
      <c r="F656" s="186">
        <f t="shared" si="1757"/>
        <v>0</v>
      </c>
      <c r="G656" s="186" t="e">
        <f t="shared" si="1764"/>
        <v>#DIV/0!</v>
      </c>
      <c r="H656" s="184"/>
      <c r="I656" s="184"/>
      <c r="J656" s="190"/>
      <c r="K656" s="184"/>
      <c r="L656" s="184"/>
      <c r="M656" s="190"/>
      <c r="N656" s="184"/>
      <c r="O656" s="184"/>
      <c r="P656" s="190"/>
      <c r="Q656" s="184"/>
      <c r="R656" s="184"/>
      <c r="S656" s="190"/>
      <c r="T656" s="184"/>
      <c r="U656" s="184"/>
      <c r="V656" s="190"/>
      <c r="W656" s="184"/>
      <c r="X656" s="184"/>
      <c r="Y656" s="190"/>
      <c r="Z656" s="184"/>
      <c r="AA656" s="184"/>
      <c r="AB656" s="190"/>
      <c r="AC656" s="184"/>
      <c r="AD656" s="184"/>
      <c r="AE656" s="190"/>
      <c r="AF656" s="184"/>
      <c r="AG656" s="184"/>
      <c r="AH656" s="190"/>
      <c r="AI656" s="184"/>
      <c r="AJ656" s="184"/>
      <c r="AK656" s="190"/>
      <c r="AL656" s="190"/>
      <c r="AM656" s="190"/>
      <c r="AN656" s="184"/>
      <c r="AO656" s="184"/>
      <c r="AP656" s="190"/>
      <c r="AQ656" s="190"/>
      <c r="AR656" s="190"/>
      <c r="AS656" s="184"/>
      <c r="AT656" s="184"/>
      <c r="AU656" s="190"/>
      <c r="AV656" s="300"/>
    </row>
    <row r="657" spans="1:48" ht="30" customHeight="1">
      <c r="A657" s="360"/>
      <c r="B657" s="357"/>
      <c r="C657" s="357"/>
      <c r="D657" s="209" t="s">
        <v>441</v>
      </c>
      <c r="E657" s="186">
        <f t="shared" si="1756"/>
        <v>0</v>
      </c>
      <c r="F657" s="186">
        <f t="shared" si="1757"/>
        <v>0</v>
      </c>
      <c r="G657" s="186" t="e">
        <f t="shared" si="1764"/>
        <v>#DIV/0!</v>
      </c>
      <c r="H657" s="184"/>
      <c r="I657" s="184"/>
      <c r="J657" s="190"/>
      <c r="K657" s="184"/>
      <c r="L657" s="184"/>
      <c r="M657" s="190"/>
      <c r="N657" s="184"/>
      <c r="O657" s="184"/>
      <c r="P657" s="190"/>
      <c r="Q657" s="184"/>
      <c r="R657" s="184"/>
      <c r="S657" s="190"/>
      <c r="T657" s="184"/>
      <c r="U657" s="184"/>
      <c r="V657" s="190"/>
      <c r="W657" s="184"/>
      <c r="X657" s="184"/>
      <c r="Y657" s="190"/>
      <c r="Z657" s="184"/>
      <c r="AA657" s="184"/>
      <c r="AB657" s="190"/>
      <c r="AC657" s="184"/>
      <c r="AD657" s="184"/>
      <c r="AE657" s="190"/>
      <c r="AF657" s="184"/>
      <c r="AG657" s="184"/>
      <c r="AH657" s="190"/>
      <c r="AI657" s="184"/>
      <c r="AJ657" s="184"/>
      <c r="AK657" s="190"/>
      <c r="AL657" s="190"/>
      <c r="AM657" s="190"/>
      <c r="AN657" s="184"/>
      <c r="AO657" s="184"/>
      <c r="AP657" s="190"/>
      <c r="AQ657" s="190"/>
      <c r="AR657" s="190"/>
      <c r="AS657" s="184"/>
      <c r="AT657" s="184"/>
      <c r="AU657" s="190"/>
      <c r="AV657" s="231"/>
    </row>
    <row r="658" spans="1:48" s="116" customFormat="1" ht="21.75" customHeight="1">
      <c r="A658" s="358" t="s">
        <v>453</v>
      </c>
      <c r="B658" s="355" t="s">
        <v>462</v>
      </c>
      <c r="C658" s="355" t="s">
        <v>440</v>
      </c>
      <c r="D658" s="192" t="s">
        <v>41</v>
      </c>
      <c r="E658" s="186">
        <f t="shared" si="1756"/>
        <v>2673.0034500000002</v>
      </c>
      <c r="F658" s="186">
        <f t="shared" si="1757"/>
        <v>0</v>
      </c>
      <c r="G658" s="186">
        <f t="shared" si="1764"/>
        <v>0</v>
      </c>
      <c r="H658" s="186">
        <f>H659+H660+H661+H663</f>
        <v>0</v>
      </c>
      <c r="I658" s="186">
        <f t="shared" ref="I658:AU658" si="1765">I659+I660+I661+I663</f>
        <v>0</v>
      </c>
      <c r="J658" s="186">
        <f t="shared" si="1765"/>
        <v>0</v>
      </c>
      <c r="K658" s="186">
        <f t="shared" si="1765"/>
        <v>0</v>
      </c>
      <c r="L658" s="186">
        <f t="shared" si="1765"/>
        <v>0</v>
      </c>
      <c r="M658" s="186">
        <f t="shared" si="1765"/>
        <v>0</v>
      </c>
      <c r="N658" s="186">
        <f t="shared" si="1765"/>
        <v>0</v>
      </c>
      <c r="O658" s="186">
        <f t="shared" si="1765"/>
        <v>0</v>
      </c>
      <c r="P658" s="186">
        <f t="shared" si="1765"/>
        <v>0</v>
      </c>
      <c r="Q658" s="186">
        <f t="shared" si="1765"/>
        <v>0</v>
      </c>
      <c r="R658" s="186">
        <f t="shared" si="1765"/>
        <v>0</v>
      </c>
      <c r="S658" s="186">
        <f t="shared" si="1765"/>
        <v>0</v>
      </c>
      <c r="T658" s="186">
        <f t="shared" si="1765"/>
        <v>0</v>
      </c>
      <c r="U658" s="186">
        <f t="shared" si="1765"/>
        <v>0</v>
      </c>
      <c r="V658" s="186">
        <f t="shared" si="1765"/>
        <v>0</v>
      </c>
      <c r="W658" s="186">
        <f t="shared" si="1765"/>
        <v>0</v>
      </c>
      <c r="X658" s="186">
        <f t="shared" si="1765"/>
        <v>0</v>
      </c>
      <c r="Y658" s="186">
        <f t="shared" si="1765"/>
        <v>0</v>
      </c>
      <c r="Z658" s="186">
        <f t="shared" si="1765"/>
        <v>0</v>
      </c>
      <c r="AA658" s="186">
        <f t="shared" si="1765"/>
        <v>0</v>
      </c>
      <c r="AB658" s="186">
        <f t="shared" si="1765"/>
        <v>0</v>
      </c>
      <c r="AC658" s="186">
        <f t="shared" si="1765"/>
        <v>0</v>
      </c>
      <c r="AD658" s="186">
        <f t="shared" si="1765"/>
        <v>0</v>
      </c>
      <c r="AE658" s="186">
        <f t="shared" si="1765"/>
        <v>0</v>
      </c>
      <c r="AF658" s="186">
        <f t="shared" si="1765"/>
        <v>0</v>
      </c>
      <c r="AG658" s="186">
        <f t="shared" si="1765"/>
        <v>0</v>
      </c>
      <c r="AH658" s="186">
        <f t="shared" si="1765"/>
        <v>0</v>
      </c>
      <c r="AI658" s="186">
        <f t="shared" si="1765"/>
        <v>2673.0034500000002</v>
      </c>
      <c r="AJ658" s="186">
        <f t="shared" si="1765"/>
        <v>0</v>
      </c>
      <c r="AK658" s="186">
        <f t="shared" si="1765"/>
        <v>0</v>
      </c>
      <c r="AL658" s="186">
        <f t="shared" si="1765"/>
        <v>0</v>
      </c>
      <c r="AM658" s="186">
        <f t="shared" si="1765"/>
        <v>0</v>
      </c>
      <c r="AN658" s="186">
        <f t="shared" si="1765"/>
        <v>0</v>
      </c>
      <c r="AO658" s="186">
        <f t="shared" si="1765"/>
        <v>0</v>
      </c>
      <c r="AP658" s="186">
        <f t="shared" si="1765"/>
        <v>0</v>
      </c>
      <c r="AQ658" s="186">
        <f t="shared" si="1765"/>
        <v>0</v>
      </c>
      <c r="AR658" s="186">
        <f t="shared" si="1765"/>
        <v>0</v>
      </c>
      <c r="AS658" s="186">
        <f t="shared" si="1765"/>
        <v>0</v>
      </c>
      <c r="AT658" s="186">
        <f t="shared" si="1765"/>
        <v>0</v>
      </c>
      <c r="AU658" s="186">
        <f t="shared" si="1765"/>
        <v>0</v>
      </c>
      <c r="AV658" s="300"/>
    </row>
    <row r="659" spans="1:48">
      <c r="A659" s="359"/>
      <c r="B659" s="356"/>
      <c r="C659" s="356"/>
      <c r="D659" s="188" t="s">
        <v>37</v>
      </c>
      <c r="E659" s="186">
        <f t="shared" si="1756"/>
        <v>833.9</v>
      </c>
      <c r="F659" s="186">
        <f t="shared" si="1757"/>
        <v>0</v>
      </c>
      <c r="G659" s="186">
        <f t="shared" si="1764"/>
        <v>0</v>
      </c>
      <c r="H659" s="184"/>
      <c r="I659" s="184"/>
      <c r="J659" s="190"/>
      <c r="K659" s="184"/>
      <c r="L659" s="184"/>
      <c r="M659" s="190"/>
      <c r="N659" s="184"/>
      <c r="O659" s="184"/>
      <c r="P659" s="190"/>
      <c r="Q659" s="184"/>
      <c r="R659" s="184"/>
      <c r="S659" s="190"/>
      <c r="T659" s="184"/>
      <c r="U659" s="184"/>
      <c r="V659" s="190"/>
      <c r="W659" s="184"/>
      <c r="X659" s="184"/>
      <c r="Y659" s="190"/>
      <c r="Z659" s="184"/>
      <c r="AA659" s="184"/>
      <c r="AB659" s="190"/>
      <c r="AC659" s="184"/>
      <c r="AD659" s="184"/>
      <c r="AE659" s="190"/>
      <c r="AF659" s="184"/>
      <c r="AG659" s="184"/>
      <c r="AH659" s="190"/>
      <c r="AI659" s="184">
        <f>433.9+400</f>
        <v>833.9</v>
      </c>
      <c r="AJ659" s="184"/>
      <c r="AK659" s="190"/>
      <c r="AL659" s="184"/>
      <c r="AM659" s="184"/>
      <c r="AN659" s="184"/>
      <c r="AO659" s="184"/>
      <c r="AP659" s="190"/>
      <c r="AQ659" s="190"/>
      <c r="AR659" s="190"/>
      <c r="AS659" s="184"/>
      <c r="AT659" s="184"/>
      <c r="AU659" s="190"/>
      <c r="AV659" s="300"/>
    </row>
    <row r="660" spans="1:48" ht="31.2" customHeight="1">
      <c r="A660" s="359"/>
      <c r="B660" s="356"/>
      <c r="C660" s="356"/>
      <c r="D660" s="188" t="s">
        <v>2</v>
      </c>
      <c r="E660" s="186">
        <f t="shared" si="1756"/>
        <v>1304.4794499999998</v>
      </c>
      <c r="F660" s="186">
        <f t="shared" si="1757"/>
        <v>0</v>
      </c>
      <c r="G660" s="186">
        <f t="shared" si="1764"/>
        <v>0</v>
      </c>
      <c r="H660" s="184"/>
      <c r="I660" s="184"/>
      <c r="J660" s="190"/>
      <c r="K660" s="184"/>
      <c r="L660" s="184"/>
      <c r="M660" s="190"/>
      <c r="N660" s="184"/>
      <c r="O660" s="184"/>
      <c r="P660" s="190"/>
      <c r="Q660" s="184"/>
      <c r="R660" s="184"/>
      <c r="S660" s="190"/>
      <c r="T660" s="184"/>
      <c r="U660" s="184"/>
      <c r="V660" s="190"/>
      <c r="W660" s="184"/>
      <c r="X660" s="184"/>
      <c r="Y660" s="190"/>
      <c r="Z660" s="184"/>
      <c r="AA660" s="184"/>
      <c r="AB660" s="190"/>
      <c r="AC660" s="184"/>
      <c r="AD660" s="184"/>
      <c r="AE660" s="190"/>
      <c r="AF660" s="184"/>
      <c r="AG660" s="184"/>
      <c r="AH660" s="190"/>
      <c r="AI660" s="184">
        <f>804.4+0.07945+500</f>
        <v>1304.4794499999998</v>
      </c>
      <c r="AJ660" s="184"/>
      <c r="AK660" s="190"/>
      <c r="AL660" s="190"/>
      <c r="AM660" s="190"/>
      <c r="AN660" s="184"/>
      <c r="AO660" s="184"/>
      <c r="AP660" s="190"/>
      <c r="AQ660" s="190"/>
      <c r="AR660" s="190"/>
      <c r="AS660" s="184"/>
      <c r="AT660" s="184"/>
      <c r="AU660" s="190"/>
      <c r="AV660" s="300"/>
    </row>
    <row r="661" spans="1:48" ht="40.5" customHeight="1">
      <c r="A661" s="359"/>
      <c r="B661" s="356"/>
      <c r="C661" s="356"/>
      <c r="D661" s="209" t="s">
        <v>456</v>
      </c>
      <c r="E661" s="186">
        <f t="shared" si="1756"/>
        <v>534.62400000000002</v>
      </c>
      <c r="F661" s="186">
        <f t="shared" si="1757"/>
        <v>0</v>
      </c>
      <c r="G661" s="186">
        <f t="shared" si="1764"/>
        <v>0</v>
      </c>
      <c r="H661" s="184"/>
      <c r="I661" s="184"/>
      <c r="J661" s="190"/>
      <c r="K661" s="184"/>
      <c r="L661" s="184"/>
      <c r="M661" s="190"/>
      <c r="N661" s="184"/>
      <c r="O661" s="184"/>
      <c r="P661" s="190"/>
      <c r="Q661" s="184"/>
      <c r="R661" s="184"/>
      <c r="S661" s="190"/>
      <c r="T661" s="184"/>
      <c r="U661" s="184"/>
      <c r="V661" s="190"/>
      <c r="W661" s="184"/>
      <c r="X661" s="184"/>
      <c r="Y661" s="190"/>
      <c r="Z661" s="184"/>
      <c r="AA661" s="184"/>
      <c r="AB661" s="190"/>
      <c r="AC661" s="184"/>
      <c r="AD661" s="184"/>
      <c r="AE661" s="190"/>
      <c r="AF661" s="184"/>
      <c r="AG661" s="184"/>
      <c r="AH661" s="190"/>
      <c r="AI661" s="184">
        <f>334.6+0.024+200</f>
        <v>534.62400000000002</v>
      </c>
      <c r="AJ661" s="184"/>
      <c r="AK661" s="190"/>
      <c r="AL661" s="190"/>
      <c r="AM661" s="190"/>
      <c r="AN661" s="184"/>
      <c r="AO661" s="184"/>
      <c r="AP661" s="190"/>
      <c r="AQ661" s="190"/>
      <c r="AR661" s="190"/>
      <c r="AS661" s="184"/>
      <c r="AT661" s="184"/>
      <c r="AU661" s="190"/>
      <c r="AV661" s="300"/>
    </row>
    <row r="662" spans="1:48" ht="30" customHeight="1">
      <c r="A662" s="359"/>
      <c r="B662" s="356"/>
      <c r="C662" s="356"/>
      <c r="D662" s="189" t="s">
        <v>273</v>
      </c>
      <c r="E662" s="186">
        <f t="shared" si="1756"/>
        <v>0</v>
      </c>
      <c r="F662" s="186">
        <f t="shared" si="1757"/>
        <v>0</v>
      </c>
      <c r="G662" s="186" t="e">
        <f t="shared" si="1764"/>
        <v>#DIV/0!</v>
      </c>
      <c r="H662" s="184"/>
      <c r="I662" s="184"/>
      <c r="J662" s="190"/>
      <c r="K662" s="184"/>
      <c r="L662" s="184"/>
      <c r="M662" s="190"/>
      <c r="N662" s="184"/>
      <c r="O662" s="184"/>
      <c r="P662" s="190"/>
      <c r="Q662" s="184"/>
      <c r="R662" s="184"/>
      <c r="S662" s="190"/>
      <c r="T662" s="184"/>
      <c r="U662" s="184"/>
      <c r="V662" s="190"/>
      <c r="W662" s="184"/>
      <c r="X662" s="184"/>
      <c r="Y662" s="190"/>
      <c r="Z662" s="184"/>
      <c r="AA662" s="184"/>
      <c r="AB662" s="190"/>
      <c r="AC662" s="184"/>
      <c r="AD662" s="184"/>
      <c r="AE662" s="190"/>
      <c r="AF662" s="184"/>
      <c r="AG662" s="184"/>
      <c r="AH662" s="190"/>
      <c r="AI662" s="184"/>
      <c r="AJ662" s="184"/>
      <c r="AK662" s="190"/>
      <c r="AL662" s="190"/>
      <c r="AM662" s="190"/>
      <c r="AN662" s="184"/>
      <c r="AO662" s="184"/>
      <c r="AP662" s="190"/>
      <c r="AQ662" s="190"/>
      <c r="AR662" s="190"/>
      <c r="AS662" s="184"/>
      <c r="AT662" s="184"/>
      <c r="AU662" s="190"/>
      <c r="AV662" s="300"/>
    </row>
    <row r="663" spans="1:48" ht="30" customHeight="1">
      <c r="A663" s="360"/>
      <c r="B663" s="357"/>
      <c r="C663" s="357"/>
      <c r="D663" s="209" t="s">
        <v>441</v>
      </c>
      <c r="E663" s="186">
        <f t="shared" si="1756"/>
        <v>0</v>
      </c>
      <c r="F663" s="186">
        <f t="shared" si="1757"/>
        <v>0</v>
      </c>
      <c r="G663" s="186" t="e">
        <f t="shared" si="1764"/>
        <v>#DIV/0!</v>
      </c>
      <c r="H663" s="184"/>
      <c r="I663" s="184"/>
      <c r="J663" s="190"/>
      <c r="K663" s="184"/>
      <c r="L663" s="184"/>
      <c r="M663" s="190"/>
      <c r="N663" s="184"/>
      <c r="O663" s="184"/>
      <c r="P663" s="190"/>
      <c r="Q663" s="184"/>
      <c r="R663" s="184"/>
      <c r="S663" s="190"/>
      <c r="T663" s="184"/>
      <c r="U663" s="184"/>
      <c r="V663" s="190"/>
      <c r="W663" s="184"/>
      <c r="X663" s="184"/>
      <c r="Y663" s="190"/>
      <c r="Z663" s="184"/>
      <c r="AA663" s="184"/>
      <c r="AB663" s="190"/>
      <c r="AC663" s="184"/>
      <c r="AD663" s="184"/>
      <c r="AE663" s="190"/>
      <c r="AF663" s="184"/>
      <c r="AG663" s="184"/>
      <c r="AH663" s="190"/>
      <c r="AI663" s="184"/>
      <c r="AJ663" s="184"/>
      <c r="AK663" s="190"/>
      <c r="AL663" s="190"/>
      <c r="AM663" s="190"/>
      <c r="AN663" s="184"/>
      <c r="AO663" s="184"/>
      <c r="AP663" s="190"/>
      <c r="AQ663" s="190"/>
      <c r="AR663" s="190"/>
      <c r="AS663" s="184"/>
      <c r="AT663" s="184"/>
      <c r="AU663" s="190"/>
      <c r="AV663" s="231"/>
    </row>
    <row r="664" spans="1:48" s="116" customFormat="1" ht="21.75" hidden="1" customHeight="1">
      <c r="A664" s="358" t="s">
        <v>454</v>
      </c>
      <c r="B664" s="355"/>
      <c r="C664" s="299" t="s">
        <v>440</v>
      </c>
      <c r="D664" s="192" t="s">
        <v>41</v>
      </c>
      <c r="E664" s="186">
        <f t="shared" si="1756"/>
        <v>0</v>
      </c>
      <c r="F664" s="186">
        <f t="shared" si="1757"/>
        <v>0</v>
      </c>
      <c r="G664" s="186" t="e">
        <f t="shared" si="1764"/>
        <v>#DIV/0!</v>
      </c>
      <c r="H664" s="186">
        <f>H665+H666+H667+H669</f>
        <v>0</v>
      </c>
      <c r="I664" s="186">
        <f t="shared" ref="I664:AU664" si="1766">I665+I666+I667+I669</f>
        <v>0</v>
      </c>
      <c r="J664" s="186">
        <f t="shared" si="1766"/>
        <v>0</v>
      </c>
      <c r="K664" s="186">
        <f t="shared" si="1766"/>
        <v>0</v>
      </c>
      <c r="L664" s="186">
        <f t="shared" si="1766"/>
        <v>0</v>
      </c>
      <c r="M664" s="186">
        <f t="shared" si="1766"/>
        <v>0</v>
      </c>
      <c r="N664" s="186">
        <f t="shared" si="1766"/>
        <v>0</v>
      </c>
      <c r="O664" s="186">
        <f t="shared" si="1766"/>
        <v>0</v>
      </c>
      <c r="P664" s="186">
        <f t="shared" si="1766"/>
        <v>0</v>
      </c>
      <c r="Q664" s="186">
        <f t="shared" si="1766"/>
        <v>0</v>
      </c>
      <c r="R664" s="186">
        <f t="shared" si="1766"/>
        <v>0</v>
      </c>
      <c r="S664" s="186">
        <f t="shared" si="1766"/>
        <v>0</v>
      </c>
      <c r="T664" s="186">
        <f t="shared" si="1766"/>
        <v>0</v>
      </c>
      <c r="U664" s="186">
        <f t="shared" si="1766"/>
        <v>0</v>
      </c>
      <c r="V664" s="186">
        <f t="shared" si="1766"/>
        <v>0</v>
      </c>
      <c r="W664" s="186">
        <f t="shared" si="1766"/>
        <v>0</v>
      </c>
      <c r="X664" s="186">
        <f t="shared" si="1766"/>
        <v>0</v>
      </c>
      <c r="Y664" s="186">
        <f t="shared" si="1766"/>
        <v>0</v>
      </c>
      <c r="Z664" s="186">
        <f t="shared" si="1766"/>
        <v>0</v>
      </c>
      <c r="AA664" s="186">
        <f t="shared" si="1766"/>
        <v>0</v>
      </c>
      <c r="AB664" s="186">
        <f t="shared" si="1766"/>
        <v>0</v>
      </c>
      <c r="AC664" s="186">
        <f t="shared" si="1766"/>
        <v>0</v>
      </c>
      <c r="AD664" s="186">
        <f t="shared" si="1766"/>
        <v>0</v>
      </c>
      <c r="AE664" s="186">
        <f t="shared" si="1766"/>
        <v>0</v>
      </c>
      <c r="AF664" s="186">
        <f t="shared" si="1766"/>
        <v>0</v>
      </c>
      <c r="AG664" s="186">
        <f t="shared" si="1766"/>
        <v>0</v>
      </c>
      <c r="AH664" s="186">
        <f t="shared" si="1766"/>
        <v>0</v>
      </c>
      <c r="AI664" s="186">
        <f t="shared" si="1766"/>
        <v>0</v>
      </c>
      <c r="AJ664" s="186">
        <f t="shared" si="1766"/>
        <v>0</v>
      </c>
      <c r="AK664" s="186">
        <f t="shared" si="1766"/>
        <v>0</v>
      </c>
      <c r="AL664" s="186">
        <f t="shared" si="1766"/>
        <v>0</v>
      </c>
      <c r="AM664" s="186">
        <f t="shared" si="1766"/>
        <v>0</v>
      </c>
      <c r="AN664" s="186">
        <f t="shared" si="1766"/>
        <v>0</v>
      </c>
      <c r="AO664" s="186">
        <f t="shared" si="1766"/>
        <v>0</v>
      </c>
      <c r="AP664" s="186">
        <f t="shared" si="1766"/>
        <v>0</v>
      </c>
      <c r="AQ664" s="186">
        <f t="shared" si="1766"/>
        <v>0</v>
      </c>
      <c r="AR664" s="186">
        <f t="shared" si="1766"/>
        <v>0</v>
      </c>
      <c r="AS664" s="186">
        <f t="shared" si="1766"/>
        <v>0</v>
      </c>
      <c r="AT664" s="186">
        <f t="shared" si="1766"/>
        <v>0</v>
      </c>
      <c r="AU664" s="186">
        <f t="shared" si="1766"/>
        <v>0</v>
      </c>
      <c r="AV664" s="300"/>
    </row>
    <row r="665" spans="1:48" hidden="1">
      <c r="A665" s="359"/>
      <c r="B665" s="356"/>
      <c r="C665" s="299"/>
      <c r="D665" s="188" t="s">
        <v>37</v>
      </c>
      <c r="E665" s="186">
        <f t="shared" si="1756"/>
        <v>0</v>
      </c>
      <c r="F665" s="186">
        <f t="shared" si="1757"/>
        <v>0</v>
      </c>
      <c r="G665" s="186" t="e">
        <f t="shared" si="1764"/>
        <v>#DIV/0!</v>
      </c>
      <c r="H665" s="184"/>
      <c r="I665" s="184"/>
      <c r="J665" s="190"/>
      <c r="K665" s="184"/>
      <c r="L665" s="184"/>
      <c r="M665" s="190"/>
      <c r="N665" s="184"/>
      <c r="O665" s="184"/>
      <c r="P665" s="190"/>
      <c r="Q665" s="184"/>
      <c r="R665" s="184"/>
      <c r="S665" s="190"/>
      <c r="T665" s="184"/>
      <c r="U665" s="184"/>
      <c r="V665" s="190"/>
      <c r="W665" s="184"/>
      <c r="X665" s="184"/>
      <c r="Y665" s="190"/>
      <c r="Z665" s="184"/>
      <c r="AA665" s="184"/>
      <c r="AB665" s="190"/>
      <c r="AC665" s="184"/>
      <c r="AD665" s="184"/>
      <c r="AE665" s="190"/>
      <c r="AF665" s="184"/>
      <c r="AG665" s="184"/>
      <c r="AH665" s="190"/>
      <c r="AI665" s="184"/>
      <c r="AJ665" s="184"/>
      <c r="AK665" s="190"/>
      <c r="AL665" s="184"/>
      <c r="AM665" s="184"/>
      <c r="AN665" s="184"/>
      <c r="AO665" s="184"/>
      <c r="AP665" s="190"/>
      <c r="AQ665" s="190"/>
      <c r="AR665" s="190"/>
      <c r="AS665" s="184"/>
      <c r="AT665" s="184"/>
      <c r="AU665" s="190"/>
      <c r="AV665" s="300"/>
    </row>
    <row r="666" spans="1:48" ht="31.2" hidden="1" customHeight="1">
      <c r="A666" s="359"/>
      <c r="B666" s="356"/>
      <c r="C666" s="299"/>
      <c r="D666" s="188" t="s">
        <v>2</v>
      </c>
      <c r="E666" s="186">
        <f t="shared" si="1756"/>
        <v>0</v>
      </c>
      <c r="F666" s="186">
        <f t="shared" si="1757"/>
        <v>0</v>
      </c>
      <c r="G666" s="186" t="e">
        <f t="shared" si="1764"/>
        <v>#DIV/0!</v>
      </c>
      <c r="H666" s="184"/>
      <c r="I666" s="184"/>
      <c r="J666" s="190"/>
      <c r="K666" s="184"/>
      <c r="L666" s="184"/>
      <c r="M666" s="190"/>
      <c r="N666" s="184"/>
      <c r="O666" s="184"/>
      <c r="P666" s="190"/>
      <c r="Q666" s="184"/>
      <c r="R666" s="184"/>
      <c r="S666" s="190"/>
      <c r="T666" s="184"/>
      <c r="U666" s="184"/>
      <c r="V666" s="190"/>
      <c r="W666" s="184"/>
      <c r="X666" s="184"/>
      <c r="Y666" s="190"/>
      <c r="Z666" s="184"/>
      <c r="AA666" s="184"/>
      <c r="AB666" s="190"/>
      <c r="AC666" s="184"/>
      <c r="AD666" s="184"/>
      <c r="AE666" s="190"/>
      <c r="AF666" s="184"/>
      <c r="AG666" s="184"/>
      <c r="AH666" s="190"/>
      <c r="AI666" s="184"/>
      <c r="AJ666" s="184"/>
      <c r="AK666" s="190"/>
      <c r="AL666" s="190"/>
      <c r="AM666" s="190"/>
      <c r="AN666" s="184"/>
      <c r="AO666" s="184"/>
      <c r="AP666" s="190"/>
      <c r="AQ666" s="190"/>
      <c r="AR666" s="190"/>
      <c r="AS666" s="184"/>
      <c r="AT666" s="184"/>
      <c r="AU666" s="190"/>
      <c r="AV666" s="300"/>
    </row>
    <row r="667" spans="1:48" ht="21.75" hidden="1" customHeight="1">
      <c r="A667" s="359"/>
      <c r="B667" s="356"/>
      <c r="C667" s="299"/>
      <c r="D667" s="188" t="s">
        <v>43</v>
      </c>
      <c r="E667" s="186">
        <f t="shared" si="1756"/>
        <v>0</v>
      </c>
      <c r="F667" s="186">
        <f t="shared" si="1757"/>
        <v>0</v>
      </c>
      <c r="G667" s="186" t="e">
        <f t="shared" si="1764"/>
        <v>#DIV/0!</v>
      </c>
      <c r="H667" s="184"/>
      <c r="I667" s="184"/>
      <c r="J667" s="190"/>
      <c r="K667" s="184"/>
      <c r="L667" s="184"/>
      <c r="M667" s="190"/>
      <c r="N667" s="184"/>
      <c r="O667" s="184"/>
      <c r="P667" s="190"/>
      <c r="Q667" s="184"/>
      <c r="R667" s="184"/>
      <c r="S667" s="190"/>
      <c r="T667" s="184"/>
      <c r="U667" s="184"/>
      <c r="V667" s="190"/>
      <c r="W667" s="184"/>
      <c r="X667" s="184"/>
      <c r="Y667" s="190"/>
      <c r="Z667" s="184"/>
      <c r="AA667" s="184"/>
      <c r="AB667" s="190"/>
      <c r="AC667" s="184"/>
      <c r="AD667" s="184"/>
      <c r="AE667" s="190"/>
      <c r="AF667" s="184"/>
      <c r="AG667" s="184"/>
      <c r="AH667" s="190"/>
      <c r="AI667" s="184"/>
      <c r="AJ667" s="184"/>
      <c r="AK667" s="190"/>
      <c r="AL667" s="190"/>
      <c r="AM667" s="190"/>
      <c r="AN667" s="184"/>
      <c r="AO667" s="184"/>
      <c r="AP667" s="190"/>
      <c r="AQ667" s="190"/>
      <c r="AR667" s="190"/>
      <c r="AS667" s="184"/>
      <c r="AT667" s="184"/>
      <c r="AU667" s="190"/>
      <c r="AV667" s="300"/>
    </row>
    <row r="668" spans="1:48" ht="30" hidden="1" customHeight="1">
      <c r="A668" s="359"/>
      <c r="B668" s="356"/>
      <c r="C668" s="299"/>
      <c r="D668" s="189" t="s">
        <v>273</v>
      </c>
      <c r="E668" s="186">
        <f t="shared" si="1756"/>
        <v>0</v>
      </c>
      <c r="F668" s="186">
        <f t="shared" si="1757"/>
        <v>0</v>
      </c>
      <c r="G668" s="186" t="e">
        <f t="shared" si="1764"/>
        <v>#DIV/0!</v>
      </c>
      <c r="H668" s="184"/>
      <c r="I668" s="184"/>
      <c r="J668" s="190"/>
      <c r="K668" s="184"/>
      <c r="L668" s="184"/>
      <c r="M668" s="190"/>
      <c r="N668" s="184"/>
      <c r="O668" s="184"/>
      <c r="P668" s="190"/>
      <c r="Q668" s="184"/>
      <c r="R668" s="184"/>
      <c r="S668" s="190"/>
      <c r="T668" s="184"/>
      <c r="U668" s="184"/>
      <c r="V668" s="190"/>
      <c r="W668" s="184"/>
      <c r="X668" s="184"/>
      <c r="Y668" s="190"/>
      <c r="Z668" s="184"/>
      <c r="AA668" s="184"/>
      <c r="AB668" s="190"/>
      <c r="AC668" s="184"/>
      <c r="AD668" s="184"/>
      <c r="AE668" s="190"/>
      <c r="AF668" s="184"/>
      <c r="AG668" s="184"/>
      <c r="AH668" s="190"/>
      <c r="AI668" s="184"/>
      <c r="AJ668" s="184"/>
      <c r="AK668" s="190"/>
      <c r="AL668" s="190"/>
      <c r="AM668" s="190"/>
      <c r="AN668" s="184"/>
      <c r="AO668" s="184"/>
      <c r="AP668" s="190"/>
      <c r="AQ668" s="190"/>
      <c r="AR668" s="190"/>
      <c r="AS668" s="184"/>
      <c r="AT668" s="184"/>
      <c r="AU668" s="190"/>
      <c r="AV668" s="300"/>
    </row>
    <row r="669" spans="1:48" ht="30" hidden="1" customHeight="1">
      <c r="A669" s="360"/>
      <c r="B669" s="357"/>
      <c r="C669" s="230"/>
      <c r="D669" s="209" t="s">
        <v>441</v>
      </c>
      <c r="E669" s="186"/>
      <c r="F669" s="186"/>
      <c r="G669" s="186" t="e">
        <f t="shared" si="1764"/>
        <v>#DIV/0!</v>
      </c>
      <c r="H669" s="184"/>
      <c r="I669" s="184"/>
      <c r="J669" s="190"/>
      <c r="K669" s="184"/>
      <c r="L669" s="184"/>
      <c r="M669" s="190"/>
      <c r="N669" s="184"/>
      <c r="O669" s="184"/>
      <c r="P669" s="190"/>
      <c r="Q669" s="184"/>
      <c r="R669" s="184"/>
      <c r="S669" s="190"/>
      <c r="T669" s="184"/>
      <c r="U669" s="184"/>
      <c r="V669" s="190"/>
      <c r="W669" s="184"/>
      <c r="X669" s="184"/>
      <c r="Y669" s="190"/>
      <c r="Z669" s="184"/>
      <c r="AA669" s="184"/>
      <c r="AB669" s="190"/>
      <c r="AC669" s="184"/>
      <c r="AD669" s="184"/>
      <c r="AE669" s="190"/>
      <c r="AF669" s="184"/>
      <c r="AG669" s="184"/>
      <c r="AH669" s="190"/>
      <c r="AI669" s="184"/>
      <c r="AJ669" s="184"/>
      <c r="AK669" s="190"/>
      <c r="AL669" s="190"/>
      <c r="AM669" s="190"/>
      <c r="AN669" s="184"/>
      <c r="AO669" s="184"/>
      <c r="AP669" s="190"/>
      <c r="AQ669" s="190"/>
      <c r="AR669" s="190"/>
      <c r="AS669" s="184"/>
      <c r="AT669" s="184"/>
      <c r="AU669" s="190"/>
      <c r="AV669" s="231"/>
    </row>
    <row r="670" spans="1:48" s="116" customFormat="1" ht="21" customHeight="1">
      <c r="A670" s="347" t="s">
        <v>425</v>
      </c>
      <c r="B670" s="348"/>
      <c r="C670" s="349"/>
      <c r="D670" s="192" t="s">
        <v>41</v>
      </c>
      <c r="E670" s="186">
        <f t="shared" ref="E670:E679" si="1767">H670+K670+N670+Q670+T670+W670+Z670+AC670+AF670+AI670+AN670+AS670</f>
        <v>38699.593700000005</v>
      </c>
      <c r="F670" s="186">
        <f t="shared" ref="F670:F679" si="1768">I670+L670+O670+R670+U670+X670+AA670+AD670+AG670+AJ670+AO670+AT670</f>
        <v>16979.823490000002</v>
      </c>
      <c r="G670" s="186">
        <f t="shared" si="1764"/>
        <v>43.87597353509166</v>
      </c>
      <c r="H670" s="186">
        <f>H526</f>
        <v>0</v>
      </c>
      <c r="I670" s="186">
        <f t="shared" ref="I670:AU670" si="1769">I526</f>
        <v>0</v>
      </c>
      <c r="J670" s="186">
        <f t="shared" si="1769"/>
        <v>0</v>
      </c>
      <c r="K670" s="186">
        <f t="shared" si="1769"/>
        <v>0</v>
      </c>
      <c r="L670" s="186">
        <f t="shared" si="1769"/>
        <v>0</v>
      </c>
      <c r="M670" s="186">
        <f t="shared" si="1769"/>
        <v>0</v>
      </c>
      <c r="N670" s="186">
        <f t="shared" si="1769"/>
        <v>0</v>
      </c>
      <c r="O670" s="186">
        <f t="shared" si="1769"/>
        <v>0</v>
      </c>
      <c r="P670" s="186">
        <f t="shared" si="1769"/>
        <v>0</v>
      </c>
      <c r="Q670" s="186">
        <f t="shared" si="1769"/>
        <v>0</v>
      </c>
      <c r="R670" s="186">
        <f t="shared" si="1769"/>
        <v>0</v>
      </c>
      <c r="S670" s="186">
        <f t="shared" si="1769"/>
        <v>0</v>
      </c>
      <c r="T670" s="186">
        <f t="shared" si="1769"/>
        <v>0</v>
      </c>
      <c r="U670" s="186">
        <f t="shared" si="1769"/>
        <v>0</v>
      </c>
      <c r="V670" s="186">
        <f t="shared" si="1769"/>
        <v>0</v>
      </c>
      <c r="W670" s="186">
        <f t="shared" si="1769"/>
        <v>0</v>
      </c>
      <c r="X670" s="186">
        <f t="shared" si="1769"/>
        <v>0</v>
      </c>
      <c r="Y670" s="186">
        <f t="shared" si="1769"/>
        <v>0</v>
      </c>
      <c r="Z670" s="186">
        <f t="shared" si="1769"/>
        <v>0</v>
      </c>
      <c r="AA670" s="186">
        <f t="shared" si="1769"/>
        <v>0</v>
      </c>
      <c r="AB670" s="186">
        <f t="shared" si="1769"/>
        <v>0</v>
      </c>
      <c r="AC670" s="186">
        <f t="shared" si="1769"/>
        <v>7532.2655599999998</v>
      </c>
      <c r="AD670" s="186">
        <f t="shared" si="1769"/>
        <v>7532.2655599999998</v>
      </c>
      <c r="AE670" s="186">
        <f t="shared" si="1769"/>
        <v>0</v>
      </c>
      <c r="AF670" s="186">
        <f t="shared" si="1769"/>
        <v>9447.5579300000009</v>
      </c>
      <c r="AG670" s="186">
        <f t="shared" si="1769"/>
        <v>9447.5579300000009</v>
      </c>
      <c r="AH670" s="186">
        <f t="shared" si="1769"/>
        <v>0</v>
      </c>
      <c r="AI670" s="186">
        <f t="shared" si="1769"/>
        <v>21719.770210000002</v>
      </c>
      <c r="AJ670" s="186">
        <f t="shared" si="1769"/>
        <v>0</v>
      </c>
      <c r="AK670" s="186">
        <f t="shared" si="1769"/>
        <v>0</v>
      </c>
      <c r="AL670" s="186">
        <f t="shared" si="1769"/>
        <v>0</v>
      </c>
      <c r="AM670" s="186">
        <f t="shared" si="1769"/>
        <v>0</v>
      </c>
      <c r="AN670" s="186">
        <f t="shared" si="1769"/>
        <v>0</v>
      </c>
      <c r="AO670" s="186">
        <f t="shared" si="1769"/>
        <v>0</v>
      </c>
      <c r="AP670" s="186">
        <f t="shared" si="1769"/>
        <v>0</v>
      </c>
      <c r="AQ670" s="186">
        <f t="shared" si="1769"/>
        <v>0</v>
      </c>
      <c r="AR670" s="186">
        <f t="shared" si="1769"/>
        <v>0</v>
      </c>
      <c r="AS670" s="186">
        <f t="shared" si="1769"/>
        <v>0</v>
      </c>
      <c r="AT670" s="186">
        <f t="shared" si="1769"/>
        <v>0</v>
      </c>
      <c r="AU670" s="186">
        <f t="shared" si="1769"/>
        <v>0</v>
      </c>
      <c r="AV670" s="300"/>
    </row>
    <row r="671" spans="1:48">
      <c r="A671" s="371"/>
      <c r="B671" s="372"/>
      <c r="C671" s="373"/>
      <c r="D671" s="188" t="s">
        <v>37</v>
      </c>
      <c r="E671" s="186">
        <f t="shared" si="1767"/>
        <v>2248.6626999999999</v>
      </c>
      <c r="F671" s="186">
        <f t="shared" si="1768"/>
        <v>0</v>
      </c>
      <c r="G671" s="186">
        <f t="shared" si="1764"/>
        <v>0</v>
      </c>
      <c r="H671" s="186">
        <f t="shared" ref="H671:AU671" si="1770">H527</f>
        <v>0</v>
      </c>
      <c r="I671" s="186">
        <f t="shared" si="1770"/>
        <v>0</v>
      </c>
      <c r="J671" s="186">
        <f t="shared" si="1770"/>
        <v>0</v>
      </c>
      <c r="K671" s="186">
        <f t="shared" si="1770"/>
        <v>0</v>
      </c>
      <c r="L671" s="186">
        <f t="shared" si="1770"/>
        <v>0</v>
      </c>
      <c r="M671" s="186">
        <f t="shared" si="1770"/>
        <v>0</v>
      </c>
      <c r="N671" s="186">
        <f t="shared" si="1770"/>
        <v>0</v>
      </c>
      <c r="O671" s="186">
        <f t="shared" si="1770"/>
        <v>0</v>
      </c>
      <c r="P671" s="186">
        <f t="shared" si="1770"/>
        <v>0</v>
      </c>
      <c r="Q671" s="186">
        <f t="shared" si="1770"/>
        <v>0</v>
      </c>
      <c r="R671" s="186">
        <f t="shared" si="1770"/>
        <v>0</v>
      </c>
      <c r="S671" s="186">
        <f t="shared" si="1770"/>
        <v>0</v>
      </c>
      <c r="T671" s="186">
        <f t="shared" si="1770"/>
        <v>0</v>
      </c>
      <c r="U671" s="186">
        <f t="shared" si="1770"/>
        <v>0</v>
      </c>
      <c r="V671" s="186">
        <f t="shared" si="1770"/>
        <v>0</v>
      </c>
      <c r="W671" s="186">
        <f t="shared" si="1770"/>
        <v>0</v>
      </c>
      <c r="X671" s="186">
        <f t="shared" si="1770"/>
        <v>0</v>
      </c>
      <c r="Y671" s="186">
        <f t="shared" si="1770"/>
        <v>0</v>
      </c>
      <c r="Z671" s="186">
        <f t="shared" si="1770"/>
        <v>0</v>
      </c>
      <c r="AA671" s="186">
        <f t="shared" si="1770"/>
        <v>0</v>
      </c>
      <c r="AB671" s="186">
        <f t="shared" si="1770"/>
        <v>0</v>
      </c>
      <c r="AC671" s="186">
        <f t="shared" si="1770"/>
        <v>0</v>
      </c>
      <c r="AD671" s="186">
        <f t="shared" si="1770"/>
        <v>0</v>
      </c>
      <c r="AE671" s="186">
        <f t="shared" si="1770"/>
        <v>0</v>
      </c>
      <c r="AF671" s="186">
        <f t="shared" si="1770"/>
        <v>0</v>
      </c>
      <c r="AG671" s="186">
        <f t="shared" si="1770"/>
        <v>0</v>
      </c>
      <c r="AH671" s="186">
        <f t="shared" si="1770"/>
        <v>0</v>
      </c>
      <c r="AI671" s="186">
        <f t="shared" si="1770"/>
        <v>2248.6626999999999</v>
      </c>
      <c r="AJ671" s="186">
        <f t="shared" si="1770"/>
        <v>0</v>
      </c>
      <c r="AK671" s="186">
        <f t="shared" si="1770"/>
        <v>0</v>
      </c>
      <c r="AL671" s="186">
        <f t="shared" si="1770"/>
        <v>0</v>
      </c>
      <c r="AM671" s="186">
        <f t="shared" si="1770"/>
        <v>0</v>
      </c>
      <c r="AN671" s="186">
        <f t="shared" si="1770"/>
        <v>0</v>
      </c>
      <c r="AO671" s="186">
        <f t="shared" si="1770"/>
        <v>0</v>
      </c>
      <c r="AP671" s="186">
        <f t="shared" si="1770"/>
        <v>0</v>
      </c>
      <c r="AQ671" s="186">
        <f t="shared" si="1770"/>
        <v>0</v>
      </c>
      <c r="AR671" s="186">
        <f t="shared" si="1770"/>
        <v>0</v>
      </c>
      <c r="AS671" s="186">
        <f t="shared" si="1770"/>
        <v>0</v>
      </c>
      <c r="AT671" s="186">
        <f t="shared" si="1770"/>
        <v>0</v>
      </c>
      <c r="AU671" s="186">
        <f t="shared" si="1770"/>
        <v>0</v>
      </c>
      <c r="AV671" s="300"/>
    </row>
    <row r="672" spans="1:48" ht="31.2" customHeight="1">
      <c r="A672" s="371"/>
      <c r="B672" s="372"/>
      <c r="C672" s="373"/>
      <c r="D672" s="188" t="s">
        <v>2</v>
      </c>
      <c r="E672" s="186">
        <f t="shared" si="1767"/>
        <v>4583.2980000000007</v>
      </c>
      <c r="F672" s="186">
        <f t="shared" si="1768"/>
        <v>0</v>
      </c>
      <c r="G672" s="186">
        <f t="shared" si="1764"/>
        <v>0</v>
      </c>
      <c r="H672" s="186">
        <f t="shared" ref="H672:AU672" si="1771">H528</f>
        <v>0</v>
      </c>
      <c r="I672" s="186">
        <f t="shared" si="1771"/>
        <v>0</v>
      </c>
      <c r="J672" s="186">
        <f t="shared" si="1771"/>
        <v>0</v>
      </c>
      <c r="K672" s="186">
        <f t="shared" si="1771"/>
        <v>0</v>
      </c>
      <c r="L672" s="186">
        <f t="shared" si="1771"/>
        <v>0</v>
      </c>
      <c r="M672" s="186">
        <f t="shared" si="1771"/>
        <v>0</v>
      </c>
      <c r="N672" s="186">
        <f t="shared" si="1771"/>
        <v>0</v>
      </c>
      <c r="O672" s="186">
        <f t="shared" si="1771"/>
        <v>0</v>
      </c>
      <c r="P672" s="186">
        <f t="shared" si="1771"/>
        <v>0</v>
      </c>
      <c r="Q672" s="186">
        <f t="shared" si="1771"/>
        <v>0</v>
      </c>
      <c r="R672" s="186">
        <f t="shared" si="1771"/>
        <v>0</v>
      </c>
      <c r="S672" s="186">
        <f t="shared" si="1771"/>
        <v>0</v>
      </c>
      <c r="T672" s="186">
        <f t="shared" si="1771"/>
        <v>0</v>
      </c>
      <c r="U672" s="186">
        <f t="shared" si="1771"/>
        <v>0</v>
      </c>
      <c r="V672" s="186">
        <f t="shared" si="1771"/>
        <v>0</v>
      </c>
      <c r="W672" s="186">
        <f t="shared" si="1771"/>
        <v>0</v>
      </c>
      <c r="X672" s="186">
        <f t="shared" si="1771"/>
        <v>0</v>
      </c>
      <c r="Y672" s="186">
        <f t="shared" si="1771"/>
        <v>0</v>
      </c>
      <c r="Z672" s="186">
        <f t="shared" si="1771"/>
        <v>0</v>
      </c>
      <c r="AA672" s="186">
        <f t="shared" si="1771"/>
        <v>0</v>
      </c>
      <c r="AB672" s="186">
        <f t="shared" si="1771"/>
        <v>0</v>
      </c>
      <c r="AC672" s="186">
        <f t="shared" si="1771"/>
        <v>0</v>
      </c>
      <c r="AD672" s="186">
        <f t="shared" si="1771"/>
        <v>0</v>
      </c>
      <c r="AE672" s="186">
        <f t="shared" si="1771"/>
        <v>0</v>
      </c>
      <c r="AF672" s="186">
        <f t="shared" si="1771"/>
        <v>0</v>
      </c>
      <c r="AG672" s="186">
        <f t="shared" si="1771"/>
        <v>0</v>
      </c>
      <c r="AH672" s="186">
        <f t="shared" si="1771"/>
        <v>0</v>
      </c>
      <c r="AI672" s="186">
        <f t="shared" si="1771"/>
        <v>4583.2980000000007</v>
      </c>
      <c r="AJ672" s="186">
        <f t="shared" si="1771"/>
        <v>0</v>
      </c>
      <c r="AK672" s="186">
        <f t="shared" si="1771"/>
        <v>0</v>
      </c>
      <c r="AL672" s="186">
        <f t="shared" si="1771"/>
        <v>0</v>
      </c>
      <c r="AM672" s="186">
        <f t="shared" si="1771"/>
        <v>0</v>
      </c>
      <c r="AN672" s="186">
        <f t="shared" si="1771"/>
        <v>0</v>
      </c>
      <c r="AO672" s="186">
        <f t="shared" si="1771"/>
        <v>0</v>
      </c>
      <c r="AP672" s="186">
        <f t="shared" si="1771"/>
        <v>0</v>
      </c>
      <c r="AQ672" s="186">
        <f t="shared" si="1771"/>
        <v>0</v>
      </c>
      <c r="AR672" s="186">
        <f t="shared" si="1771"/>
        <v>0</v>
      </c>
      <c r="AS672" s="186">
        <f t="shared" si="1771"/>
        <v>0</v>
      </c>
      <c r="AT672" s="186">
        <f t="shared" si="1771"/>
        <v>0</v>
      </c>
      <c r="AU672" s="186">
        <f t="shared" si="1771"/>
        <v>0</v>
      </c>
      <c r="AV672" s="300"/>
    </row>
    <row r="673" spans="1:48" ht="43.5" customHeight="1">
      <c r="A673" s="371"/>
      <c r="B673" s="372"/>
      <c r="C673" s="373"/>
      <c r="D673" s="209" t="s">
        <v>456</v>
      </c>
      <c r="E673" s="186">
        <f t="shared" si="1767"/>
        <v>25367.633000000002</v>
      </c>
      <c r="F673" s="186">
        <f t="shared" si="1768"/>
        <v>13850.28498</v>
      </c>
      <c r="G673" s="186">
        <f t="shared" si="1764"/>
        <v>54.598255107206882</v>
      </c>
      <c r="H673" s="186">
        <f t="shared" ref="H673:AU673" si="1772">H529</f>
        <v>0</v>
      </c>
      <c r="I673" s="186">
        <f t="shared" si="1772"/>
        <v>0</v>
      </c>
      <c r="J673" s="186">
        <f t="shared" si="1772"/>
        <v>0</v>
      </c>
      <c r="K673" s="186">
        <f t="shared" si="1772"/>
        <v>0</v>
      </c>
      <c r="L673" s="186">
        <f t="shared" si="1772"/>
        <v>0</v>
      </c>
      <c r="M673" s="186">
        <f t="shared" si="1772"/>
        <v>0</v>
      </c>
      <c r="N673" s="186">
        <f t="shared" si="1772"/>
        <v>0</v>
      </c>
      <c r="O673" s="186">
        <f t="shared" si="1772"/>
        <v>0</v>
      </c>
      <c r="P673" s="186">
        <f t="shared" si="1772"/>
        <v>0</v>
      </c>
      <c r="Q673" s="186">
        <f t="shared" si="1772"/>
        <v>0</v>
      </c>
      <c r="R673" s="186">
        <f t="shared" si="1772"/>
        <v>0</v>
      </c>
      <c r="S673" s="186">
        <f t="shared" si="1772"/>
        <v>0</v>
      </c>
      <c r="T673" s="186">
        <f t="shared" si="1772"/>
        <v>0</v>
      </c>
      <c r="U673" s="186">
        <f t="shared" si="1772"/>
        <v>0</v>
      </c>
      <c r="V673" s="186">
        <f t="shared" si="1772"/>
        <v>0</v>
      </c>
      <c r="W673" s="186">
        <f t="shared" si="1772"/>
        <v>0</v>
      </c>
      <c r="X673" s="186">
        <f t="shared" si="1772"/>
        <v>0</v>
      </c>
      <c r="Y673" s="186">
        <f t="shared" si="1772"/>
        <v>0</v>
      </c>
      <c r="Z673" s="186">
        <f t="shared" si="1772"/>
        <v>0</v>
      </c>
      <c r="AA673" s="186">
        <f t="shared" si="1772"/>
        <v>0</v>
      </c>
      <c r="AB673" s="186">
        <f t="shared" si="1772"/>
        <v>0</v>
      </c>
      <c r="AC673" s="186">
        <f t="shared" si="1772"/>
        <v>6169.0022499999995</v>
      </c>
      <c r="AD673" s="186">
        <f t="shared" si="1772"/>
        <v>6169.0022499999995</v>
      </c>
      <c r="AE673" s="186">
        <f t="shared" si="1772"/>
        <v>0</v>
      </c>
      <c r="AF673" s="186">
        <f t="shared" si="1772"/>
        <v>7681.2827300000008</v>
      </c>
      <c r="AG673" s="186">
        <f t="shared" si="1772"/>
        <v>7681.2827300000008</v>
      </c>
      <c r="AH673" s="186">
        <f t="shared" si="1772"/>
        <v>0</v>
      </c>
      <c r="AI673" s="186">
        <f t="shared" si="1772"/>
        <v>11517.348019999999</v>
      </c>
      <c r="AJ673" s="186">
        <f t="shared" si="1772"/>
        <v>0</v>
      </c>
      <c r="AK673" s="186">
        <f t="shared" si="1772"/>
        <v>0</v>
      </c>
      <c r="AL673" s="186">
        <f t="shared" si="1772"/>
        <v>0</v>
      </c>
      <c r="AM673" s="186">
        <f t="shared" si="1772"/>
        <v>0</v>
      </c>
      <c r="AN673" s="186">
        <f t="shared" si="1772"/>
        <v>0</v>
      </c>
      <c r="AO673" s="186">
        <f t="shared" si="1772"/>
        <v>0</v>
      </c>
      <c r="AP673" s="186">
        <f t="shared" si="1772"/>
        <v>0</v>
      </c>
      <c r="AQ673" s="186">
        <f t="shared" si="1772"/>
        <v>0</v>
      </c>
      <c r="AR673" s="186">
        <f t="shared" si="1772"/>
        <v>0</v>
      </c>
      <c r="AS673" s="186">
        <f t="shared" si="1772"/>
        <v>0</v>
      </c>
      <c r="AT673" s="186">
        <f t="shared" si="1772"/>
        <v>0</v>
      </c>
      <c r="AU673" s="186">
        <f t="shared" si="1772"/>
        <v>0</v>
      </c>
      <c r="AV673" s="300"/>
    </row>
    <row r="674" spans="1:48" ht="30" customHeight="1">
      <c r="A674" s="371"/>
      <c r="B674" s="372"/>
      <c r="C674" s="373"/>
      <c r="D674" s="189" t="s">
        <v>273</v>
      </c>
      <c r="E674" s="186">
        <f t="shared" si="1767"/>
        <v>0</v>
      </c>
      <c r="F674" s="186">
        <f t="shared" si="1768"/>
        <v>0</v>
      </c>
      <c r="G674" s="186" t="e">
        <f t="shared" si="1764"/>
        <v>#DIV/0!</v>
      </c>
      <c r="H674" s="186">
        <f t="shared" ref="H674:AU674" si="1773">H530</f>
        <v>0</v>
      </c>
      <c r="I674" s="186">
        <f t="shared" si="1773"/>
        <v>0</v>
      </c>
      <c r="J674" s="186">
        <f t="shared" si="1773"/>
        <v>0</v>
      </c>
      <c r="K674" s="186">
        <f t="shared" si="1773"/>
        <v>0</v>
      </c>
      <c r="L674" s="186">
        <f t="shared" si="1773"/>
        <v>0</v>
      </c>
      <c r="M674" s="186">
        <f t="shared" si="1773"/>
        <v>0</v>
      </c>
      <c r="N674" s="186">
        <f t="shared" si="1773"/>
        <v>0</v>
      </c>
      <c r="O674" s="186">
        <f t="shared" si="1773"/>
        <v>0</v>
      </c>
      <c r="P674" s="186">
        <f t="shared" si="1773"/>
        <v>0</v>
      </c>
      <c r="Q674" s="186">
        <f t="shared" si="1773"/>
        <v>0</v>
      </c>
      <c r="R674" s="186">
        <f t="shared" si="1773"/>
        <v>0</v>
      </c>
      <c r="S674" s="186">
        <f t="shared" si="1773"/>
        <v>0</v>
      </c>
      <c r="T674" s="186">
        <f t="shared" si="1773"/>
        <v>0</v>
      </c>
      <c r="U674" s="186">
        <f t="shared" si="1773"/>
        <v>0</v>
      </c>
      <c r="V674" s="186">
        <f t="shared" si="1773"/>
        <v>0</v>
      </c>
      <c r="W674" s="186">
        <f t="shared" si="1773"/>
        <v>0</v>
      </c>
      <c r="X674" s="186">
        <f t="shared" si="1773"/>
        <v>0</v>
      </c>
      <c r="Y674" s="186">
        <f t="shared" si="1773"/>
        <v>0</v>
      </c>
      <c r="Z674" s="186">
        <f t="shared" si="1773"/>
        <v>0</v>
      </c>
      <c r="AA674" s="186">
        <f t="shared" si="1773"/>
        <v>0</v>
      </c>
      <c r="AB674" s="186">
        <f t="shared" si="1773"/>
        <v>0</v>
      </c>
      <c r="AC674" s="186">
        <f t="shared" si="1773"/>
        <v>0</v>
      </c>
      <c r="AD674" s="186">
        <f t="shared" si="1773"/>
        <v>0</v>
      </c>
      <c r="AE674" s="186">
        <f t="shared" si="1773"/>
        <v>0</v>
      </c>
      <c r="AF674" s="186">
        <f t="shared" si="1773"/>
        <v>0</v>
      </c>
      <c r="AG674" s="186">
        <f t="shared" si="1773"/>
        <v>0</v>
      </c>
      <c r="AH674" s="186">
        <f t="shared" si="1773"/>
        <v>0</v>
      </c>
      <c r="AI674" s="186">
        <f t="shared" si="1773"/>
        <v>0</v>
      </c>
      <c r="AJ674" s="186">
        <f t="shared" si="1773"/>
        <v>0</v>
      </c>
      <c r="AK674" s="186">
        <f t="shared" si="1773"/>
        <v>0</v>
      </c>
      <c r="AL674" s="186">
        <f t="shared" si="1773"/>
        <v>0</v>
      </c>
      <c r="AM674" s="186">
        <f t="shared" si="1773"/>
        <v>0</v>
      </c>
      <c r="AN674" s="186">
        <f t="shared" si="1773"/>
        <v>0</v>
      </c>
      <c r="AO674" s="186">
        <f t="shared" si="1773"/>
        <v>0</v>
      </c>
      <c r="AP674" s="186">
        <f t="shared" si="1773"/>
        <v>0</v>
      </c>
      <c r="AQ674" s="186">
        <f t="shared" si="1773"/>
        <v>0</v>
      </c>
      <c r="AR674" s="186">
        <f t="shared" si="1773"/>
        <v>0</v>
      </c>
      <c r="AS674" s="186">
        <f t="shared" si="1773"/>
        <v>0</v>
      </c>
      <c r="AT674" s="186">
        <f t="shared" si="1773"/>
        <v>0</v>
      </c>
      <c r="AU674" s="186">
        <f t="shared" si="1773"/>
        <v>0</v>
      </c>
      <c r="AV674" s="300"/>
    </row>
    <row r="675" spans="1:48" ht="30" customHeight="1">
      <c r="A675" s="374"/>
      <c r="B675" s="375"/>
      <c r="C675" s="376"/>
      <c r="D675" s="209" t="s">
        <v>441</v>
      </c>
      <c r="E675" s="186">
        <f t="shared" si="1767"/>
        <v>6500</v>
      </c>
      <c r="F675" s="186">
        <f t="shared" si="1768"/>
        <v>3129.5385100000003</v>
      </c>
      <c r="G675" s="186">
        <f t="shared" si="1764"/>
        <v>48.146746307692311</v>
      </c>
      <c r="H675" s="186">
        <f t="shared" ref="H675:AU675" si="1774">H531</f>
        <v>0</v>
      </c>
      <c r="I675" s="186">
        <f t="shared" si="1774"/>
        <v>0</v>
      </c>
      <c r="J675" s="186">
        <f t="shared" si="1774"/>
        <v>0</v>
      </c>
      <c r="K675" s="186">
        <f t="shared" si="1774"/>
        <v>0</v>
      </c>
      <c r="L675" s="186">
        <f t="shared" si="1774"/>
        <v>0</v>
      </c>
      <c r="M675" s="186">
        <f t="shared" si="1774"/>
        <v>0</v>
      </c>
      <c r="N675" s="186">
        <f t="shared" si="1774"/>
        <v>0</v>
      </c>
      <c r="O675" s="186">
        <f t="shared" si="1774"/>
        <v>0</v>
      </c>
      <c r="P675" s="186">
        <f t="shared" si="1774"/>
        <v>0</v>
      </c>
      <c r="Q675" s="186">
        <f t="shared" si="1774"/>
        <v>0</v>
      </c>
      <c r="R675" s="186">
        <f t="shared" si="1774"/>
        <v>0</v>
      </c>
      <c r="S675" s="186">
        <f t="shared" si="1774"/>
        <v>0</v>
      </c>
      <c r="T675" s="186">
        <f t="shared" si="1774"/>
        <v>0</v>
      </c>
      <c r="U675" s="186">
        <f t="shared" si="1774"/>
        <v>0</v>
      </c>
      <c r="V675" s="186">
        <f t="shared" si="1774"/>
        <v>0</v>
      </c>
      <c r="W675" s="186">
        <f t="shared" si="1774"/>
        <v>0</v>
      </c>
      <c r="X675" s="186">
        <f t="shared" si="1774"/>
        <v>0</v>
      </c>
      <c r="Y675" s="186">
        <f t="shared" si="1774"/>
        <v>0</v>
      </c>
      <c r="Z675" s="186">
        <f t="shared" si="1774"/>
        <v>0</v>
      </c>
      <c r="AA675" s="186">
        <f t="shared" si="1774"/>
        <v>0</v>
      </c>
      <c r="AB675" s="186">
        <f t="shared" si="1774"/>
        <v>0</v>
      </c>
      <c r="AC675" s="186">
        <f t="shared" si="1774"/>
        <v>1363.26331</v>
      </c>
      <c r="AD675" s="186">
        <f t="shared" si="1774"/>
        <v>1363.26331</v>
      </c>
      <c r="AE675" s="186">
        <f t="shared" si="1774"/>
        <v>0</v>
      </c>
      <c r="AF675" s="186">
        <f t="shared" si="1774"/>
        <v>1766.2752</v>
      </c>
      <c r="AG675" s="186">
        <f t="shared" si="1774"/>
        <v>1766.2752</v>
      </c>
      <c r="AH675" s="186">
        <f t="shared" si="1774"/>
        <v>0</v>
      </c>
      <c r="AI675" s="186">
        <f t="shared" si="1774"/>
        <v>3370.4614899999997</v>
      </c>
      <c r="AJ675" s="186">
        <f t="shared" si="1774"/>
        <v>0</v>
      </c>
      <c r="AK675" s="186">
        <f t="shared" si="1774"/>
        <v>0</v>
      </c>
      <c r="AL675" s="186">
        <f t="shared" si="1774"/>
        <v>0</v>
      </c>
      <c r="AM675" s="186">
        <f t="shared" si="1774"/>
        <v>0</v>
      </c>
      <c r="AN675" s="186">
        <f t="shared" si="1774"/>
        <v>0</v>
      </c>
      <c r="AO675" s="186">
        <f t="shared" si="1774"/>
        <v>0</v>
      </c>
      <c r="AP675" s="186">
        <f t="shared" si="1774"/>
        <v>0</v>
      </c>
      <c r="AQ675" s="186">
        <f t="shared" si="1774"/>
        <v>0</v>
      </c>
      <c r="AR675" s="186">
        <f t="shared" si="1774"/>
        <v>0</v>
      </c>
      <c r="AS675" s="186">
        <f t="shared" si="1774"/>
        <v>0</v>
      </c>
      <c r="AT675" s="186">
        <f t="shared" si="1774"/>
        <v>0</v>
      </c>
      <c r="AU675" s="186">
        <f t="shared" si="1774"/>
        <v>0</v>
      </c>
      <c r="AV675" s="231"/>
    </row>
    <row r="676" spans="1:48" s="116" customFormat="1" ht="21.75" customHeight="1">
      <c r="A676" s="358" t="s">
        <v>427</v>
      </c>
      <c r="B676" s="355" t="s">
        <v>429</v>
      </c>
      <c r="C676" s="355" t="s">
        <v>440</v>
      </c>
      <c r="D676" s="192" t="s">
        <v>41</v>
      </c>
      <c r="E676" s="186">
        <f t="shared" si="1767"/>
        <v>15277.5</v>
      </c>
      <c r="F676" s="186">
        <f t="shared" si="1768"/>
        <v>308.28000000000003</v>
      </c>
      <c r="G676" s="186">
        <f t="shared" si="1764"/>
        <v>2.0178694158075601</v>
      </c>
      <c r="H676" s="186">
        <f>H677+H678+H679+H681</f>
        <v>0</v>
      </c>
      <c r="I676" s="186">
        <f t="shared" ref="I676:AU676" si="1775">I677+I678+I679+I681</f>
        <v>0</v>
      </c>
      <c r="J676" s="186">
        <f t="shared" si="1775"/>
        <v>0</v>
      </c>
      <c r="K676" s="186">
        <f t="shared" si="1775"/>
        <v>0</v>
      </c>
      <c r="L676" s="186">
        <f t="shared" si="1775"/>
        <v>0</v>
      </c>
      <c r="M676" s="186">
        <f t="shared" si="1775"/>
        <v>0</v>
      </c>
      <c r="N676" s="186">
        <f t="shared" si="1775"/>
        <v>0</v>
      </c>
      <c r="O676" s="186">
        <f t="shared" si="1775"/>
        <v>0</v>
      </c>
      <c r="P676" s="186">
        <f t="shared" si="1775"/>
        <v>0</v>
      </c>
      <c r="Q676" s="186">
        <f t="shared" si="1775"/>
        <v>0</v>
      </c>
      <c r="R676" s="186">
        <f t="shared" si="1775"/>
        <v>0</v>
      </c>
      <c r="S676" s="186">
        <f t="shared" si="1775"/>
        <v>0</v>
      </c>
      <c r="T676" s="186">
        <f t="shared" si="1775"/>
        <v>0</v>
      </c>
      <c r="U676" s="186">
        <f t="shared" si="1775"/>
        <v>0</v>
      </c>
      <c r="V676" s="186">
        <f t="shared" si="1775"/>
        <v>0</v>
      </c>
      <c r="W676" s="186">
        <f t="shared" si="1775"/>
        <v>0</v>
      </c>
      <c r="X676" s="186">
        <f t="shared" si="1775"/>
        <v>0</v>
      </c>
      <c r="Y676" s="186">
        <f t="shared" si="1775"/>
        <v>0</v>
      </c>
      <c r="Z676" s="186">
        <f t="shared" si="1775"/>
        <v>0</v>
      </c>
      <c r="AA676" s="186">
        <f t="shared" si="1775"/>
        <v>0</v>
      </c>
      <c r="AB676" s="186">
        <f t="shared" si="1775"/>
        <v>0</v>
      </c>
      <c r="AC676" s="186">
        <f t="shared" si="1775"/>
        <v>0</v>
      </c>
      <c r="AD676" s="186">
        <f t="shared" si="1775"/>
        <v>0</v>
      </c>
      <c r="AE676" s="186">
        <f t="shared" si="1775"/>
        <v>0</v>
      </c>
      <c r="AF676" s="186">
        <f t="shared" si="1775"/>
        <v>308.28000000000003</v>
      </c>
      <c r="AG676" s="186">
        <f t="shared" si="1775"/>
        <v>308.28000000000003</v>
      </c>
      <c r="AH676" s="186">
        <f t="shared" si="1775"/>
        <v>0</v>
      </c>
      <c r="AI676" s="186">
        <f t="shared" si="1775"/>
        <v>4742.22</v>
      </c>
      <c r="AJ676" s="186">
        <f t="shared" si="1775"/>
        <v>0</v>
      </c>
      <c r="AK676" s="186">
        <f t="shared" si="1775"/>
        <v>0</v>
      </c>
      <c r="AL676" s="186">
        <f t="shared" si="1775"/>
        <v>0</v>
      </c>
      <c r="AM676" s="186">
        <f t="shared" si="1775"/>
        <v>0</v>
      </c>
      <c r="AN676" s="186">
        <f t="shared" si="1775"/>
        <v>10227</v>
      </c>
      <c r="AO676" s="186">
        <f t="shared" si="1775"/>
        <v>0</v>
      </c>
      <c r="AP676" s="186">
        <f t="shared" si="1775"/>
        <v>0</v>
      </c>
      <c r="AQ676" s="186">
        <f t="shared" si="1775"/>
        <v>0</v>
      </c>
      <c r="AR676" s="186">
        <f t="shared" si="1775"/>
        <v>0</v>
      </c>
      <c r="AS676" s="186">
        <f t="shared" si="1775"/>
        <v>0</v>
      </c>
      <c r="AT676" s="186">
        <f t="shared" si="1775"/>
        <v>0</v>
      </c>
      <c r="AU676" s="186">
        <f t="shared" si="1775"/>
        <v>0</v>
      </c>
      <c r="AV676" s="300"/>
    </row>
    <row r="677" spans="1:48">
      <c r="A677" s="359"/>
      <c r="B677" s="356"/>
      <c r="C677" s="356"/>
      <c r="D677" s="188" t="s">
        <v>37</v>
      </c>
      <c r="E677" s="186">
        <f t="shared" si="1767"/>
        <v>0</v>
      </c>
      <c r="F677" s="186">
        <f t="shared" si="1768"/>
        <v>0</v>
      </c>
      <c r="G677" s="186" t="e">
        <f t="shared" si="1764"/>
        <v>#DIV/0!</v>
      </c>
      <c r="H677" s="184">
        <f>H683+H689+H695+H701+H707+H713+H719+H725+H731+H737+H743</f>
        <v>0</v>
      </c>
      <c r="I677" s="184">
        <f t="shared" ref="I677:AU677" si="1776">I683+I689+I695+I701+I707+I713+I719+I725+I731+I737+I743</f>
        <v>0</v>
      </c>
      <c r="J677" s="184">
        <f t="shared" si="1776"/>
        <v>0</v>
      </c>
      <c r="K677" s="184">
        <f t="shared" si="1776"/>
        <v>0</v>
      </c>
      <c r="L677" s="184">
        <f t="shared" si="1776"/>
        <v>0</v>
      </c>
      <c r="M677" s="184">
        <f t="shared" si="1776"/>
        <v>0</v>
      </c>
      <c r="N677" s="184">
        <f t="shared" si="1776"/>
        <v>0</v>
      </c>
      <c r="O677" s="184">
        <f t="shared" si="1776"/>
        <v>0</v>
      </c>
      <c r="P677" s="184">
        <f t="shared" si="1776"/>
        <v>0</v>
      </c>
      <c r="Q677" s="184">
        <f t="shared" si="1776"/>
        <v>0</v>
      </c>
      <c r="R677" s="184">
        <f t="shared" si="1776"/>
        <v>0</v>
      </c>
      <c r="S677" s="184">
        <f t="shared" si="1776"/>
        <v>0</v>
      </c>
      <c r="T677" s="184">
        <f t="shared" si="1776"/>
        <v>0</v>
      </c>
      <c r="U677" s="184">
        <f t="shared" si="1776"/>
        <v>0</v>
      </c>
      <c r="V677" s="184">
        <f t="shared" si="1776"/>
        <v>0</v>
      </c>
      <c r="W677" s="184">
        <f t="shared" si="1776"/>
        <v>0</v>
      </c>
      <c r="X677" s="184">
        <f t="shared" si="1776"/>
        <v>0</v>
      </c>
      <c r="Y677" s="184">
        <f t="shared" si="1776"/>
        <v>0</v>
      </c>
      <c r="Z677" s="184">
        <f t="shared" si="1776"/>
        <v>0</v>
      </c>
      <c r="AA677" s="184">
        <f t="shared" si="1776"/>
        <v>0</v>
      </c>
      <c r="AB677" s="184">
        <f t="shared" si="1776"/>
        <v>0</v>
      </c>
      <c r="AC677" s="184">
        <f t="shared" si="1776"/>
        <v>0</v>
      </c>
      <c r="AD677" s="184">
        <f t="shared" si="1776"/>
        <v>0</v>
      </c>
      <c r="AE677" s="184">
        <f t="shared" si="1776"/>
        <v>0</v>
      </c>
      <c r="AF677" s="184">
        <f t="shared" si="1776"/>
        <v>0</v>
      </c>
      <c r="AG677" s="184">
        <f t="shared" si="1776"/>
        <v>0</v>
      </c>
      <c r="AH677" s="184">
        <f t="shared" si="1776"/>
        <v>0</v>
      </c>
      <c r="AI677" s="184">
        <f t="shared" si="1776"/>
        <v>0</v>
      </c>
      <c r="AJ677" s="184">
        <f t="shared" si="1776"/>
        <v>0</v>
      </c>
      <c r="AK677" s="184">
        <f t="shared" si="1776"/>
        <v>0</v>
      </c>
      <c r="AL677" s="184">
        <f t="shared" si="1776"/>
        <v>0</v>
      </c>
      <c r="AM677" s="184">
        <f t="shared" si="1776"/>
        <v>0</v>
      </c>
      <c r="AN677" s="184">
        <f t="shared" si="1776"/>
        <v>0</v>
      </c>
      <c r="AO677" s="184">
        <f t="shared" si="1776"/>
        <v>0</v>
      </c>
      <c r="AP677" s="184">
        <f t="shared" si="1776"/>
        <v>0</v>
      </c>
      <c r="AQ677" s="184">
        <f t="shared" si="1776"/>
        <v>0</v>
      </c>
      <c r="AR677" s="184">
        <f t="shared" si="1776"/>
        <v>0</v>
      </c>
      <c r="AS677" s="184">
        <f t="shared" si="1776"/>
        <v>0</v>
      </c>
      <c r="AT677" s="184">
        <f t="shared" si="1776"/>
        <v>0</v>
      </c>
      <c r="AU677" s="184">
        <f t="shared" si="1776"/>
        <v>0</v>
      </c>
      <c r="AV677" s="300"/>
    </row>
    <row r="678" spans="1:48" ht="31.2" customHeight="1">
      <c r="A678" s="359"/>
      <c r="B678" s="356"/>
      <c r="C678" s="356"/>
      <c r="D678" s="188" t="s">
        <v>2</v>
      </c>
      <c r="E678" s="186">
        <f t="shared" si="1767"/>
        <v>0</v>
      </c>
      <c r="F678" s="186">
        <f t="shared" si="1768"/>
        <v>0</v>
      </c>
      <c r="G678" s="186" t="e">
        <f t="shared" si="1764"/>
        <v>#DIV/0!</v>
      </c>
      <c r="H678" s="184">
        <f t="shared" ref="H678:AU678" si="1777">H684+H690+H696+H702+H708+H714+H720+H726+H732+H738+H744</f>
        <v>0</v>
      </c>
      <c r="I678" s="184">
        <f t="shared" si="1777"/>
        <v>0</v>
      </c>
      <c r="J678" s="184">
        <f t="shared" si="1777"/>
        <v>0</v>
      </c>
      <c r="K678" s="184">
        <f t="shared" si="1777"/>
        <v>0</v>
      </c>
      <c r="L678" s="184">
        <f t="shared" si="1777"/>
        <v>0</v>
      </c>
      <c r="M678" s="184">
        <f t="shared" si="1777"/>
        <v>0</v>
      </c>
      <c r="N678" s="184">
        <f t="shared" si="1777"/>
        <v>0</v>
      </c>
      <c r="O678" s="184">
        <f t="shared" si="1777"/>
        <v>0</v>
      </c>
      <c r="P678" s="184">
        <f t="shared" si="1777"/>
        <v>0</v>
      </c>
      <c r="Q678" s="184">
        <f t="shared" si="1777"/>
        <v>0</v>
      </c>
      <c r="R678" s="184">
        <f t="shared" si="1777"/>
        <v>0</v>
      </c>
      <c r="S678" s="184">
        <f t="shared" si="1777"/>
        <v>0</v>
      </c>
      <c r="T678" s="184">
        <f t="shared" si="1777"/>
        <v>0</v>
      </c>
      <c r="U678" s="184">
        <f t="shared" si="1777"/>
        <v>0</v>
      </c>
      <c r="V678" s="184">
        <f t="shared" si="1777"/>
        <v>0</v>
      </c>
      <c r="W678" s="184">
        <f t="shared" si="1777"/>
        <v>0</v>
      </c>
      <c r="X678" s="184">
        <f t="shared" si="1777"/>
        <v>0</v>
      </c>
      <c r="Y678" s="184">
        <f t="shared" si="1777"/>
        <v>0</v>
      </c>
      <c r="Z678" s="184">
        <f t="shared" si="1777"/>
        <v>0</v>
      </c>
      <c r="AA678" s="184">
        <f t="shared" si="1777"/>
        <v>0</v>
      </c>
      <c r="AB678" s="184">
        <f t="shared" si="1777"/>
        <v>0</v>
      </c>
      <c r="AC678" s="184">
        <f t="shared" si="1777"/>
        <v>0</v>
      </c>
      <c r="AD678" s="184">
        <f t="shared" si="1777"/>
        <v>0</v>
      </c>
      <c r="AE678" s="184">
        <f t="shared" si="1777"/>
        <v>0</v>
      </c>
      <c r="AF678" s="184">
        <f t="shared" si="1777"/>
        <v>0</v>
      </c>
      <c r="AG678" s="184">
        <f t="shared" si="1777"/>
        <v>0</v>
      </c>
      <c r="AH678" s="184">
        <f t="shared" si="1777"/>
        <v>0</v>
      </c>
      <c r="AI678" s="184">
        <f t="shared" si="1777"/>
        <v>0</v>
      </c>
      <c r="AJ678" s="184">
        <f t="shared" si="1777"/>
        <v>0</v>
      </c>
      <c r="AK678" s="184">
        <f t="shared" si="1777"/>
        <v>0</v>
      </c>
      <c r="AL678" s="184">
        <f t="shared" si="1777"/>
        <v>0</v>
      </c>
      <c r="AM678" s="184">
        <f t="shared" si="1777"/>
        <v>0</v>
      </c>
      <c r="AN678" s="184">
        <f t="shared" si="1777"/>
        <v>0</v>
      </c>
      <c r="AO678" s="184">
        <f t="shared" si="1777"/>
        <v>0</v>
      </c>
      <c r="AP678" s="184">
        <f t="shared" si="1777"/>
        <v>0</v>
      </c>
      <c r="AQ678" s="184">
        <f t="shared" si="1777"/>
        <v>0</v>
      </c>
      <c r="AR678" s="184">
        <f t="shared" si="1777"/>
        <v>0</v>
      </c>
      <c r="AS678" s="184">
        <f t="shared" si="1777"/>
        <v>0</v>
      </c>
      <c r="AT678" s="184">
        <f t="shared" si="1777"/>
        <v>0</v>
      </c>
      <c r="AU678" s="184">
        <f t="shared" si="1777"/>
        <v>0</v>
      </c>
      <c r="AV678" s="300"/>
    </row>
    <row r="679" spans="1:48" ht="36" customHeight="1">
      <c r="A679" s="359"/>
      <c r="B679" s="356"/>
      <c r="C679" s="356"/>
      <c r="D679" s="209" t="s">
        <v>456</v>
      </c>
      <c r="E679" s="186">
        <f t="shared" si="1767"/>
        <v>15227</v>
      </c>
      <c r="F679" s="186">
        <f t="shared" si="1768"/>
        <v>305.21000000000004</v>
      </c>
      <c r="G679" s="186">
        <f t="shared" si="1764"/>
        <v>2.0044000788073819</v>
      </c>
      <c r="H679" s="184">
        <f t="shared" ref="H679:AU679" si="1778">H685+H691+H697+H703+H709+H715+H721+H727+H733+H739+H745</f>
        <v>0</v>
      </c>
      <c r="I679" s="184">
        <f t="shared" si="1778"/>
        <v>0</v>
      </c>
      <c r="J679" s="184">
        <f t="shared" si="1778"/>
        <v>0</v>
      </c>
      <c r="K679" s="184">
        <f t="shared" si="1778"/>
        <v>0</v>
      </c>
      <c r="L679" s="184">
        <f t="shared" si="1778"/>
        <v>0</v>
      </c>
      <c r="M679" s="184">
        <f t="shared" si="1778"/>
        <v>0</v>
      </c>
      <c r="N679" s="184">
        <f t="shared" si="1778"/>
        <v>0</v>
      </c>
      <c r="O679" s="184">
        <f t="shared" si="1778"/>
        <v>0</v>
      </c>
      <c r="P679" s="184">
        <f t="shared" si="1778"/>
        <v>0</v>
      </c>
      <c r="Q679" s="184">
        <f t="shared" si="1778"/>
        <v>0</v>
      </c>
      <c r="R679" s="184">
        <f t="shared" si="1778"/>
        <v>0</v>
      </c>
      <c r="S679" s="184">
        <f t="shared" si="1778"/>
        <v>0</v>
      </c>
      <c r="T679" s="184">
        <f t="shared" si="1778"/>
        <v>0</v>
      </c>
      <c r="U679" s="184">
        <f t="shared" si="1778"/>
        <v>0</v>
      </c>
      <c r="V679" s="184">
        <f t="shared" si="1778"/>
        <v>0</v>
      </c>
      <c r="W679" s="184">
        <f t="shared" si="1778"/>
        <v>0</v>
      </c>
      <c r="X679" s="184">
        <f t="shared" si="1778"/>
        <v>0</v>
      </c>
      <c r="Y679" s="184">
        <f t="shared" si="1778"/>
        <v>0</v>
      </c>
      <c r="Z679" s="184">
        <f t="shared" si="1778"/>
        <v>0</v>
      </c>
      <c r="AA679" s="184">
        <f t="shared" si="1778"/>
        <v>0</v>
      </c>
      <c r="AB679" s="184">
        <f t="shared" si="1778"/>
        <v>0</v>
      </c>
      <c r="AC679" s="184">
        <f t="shared" si="1778"/>
        <v>0</v>
      </c>
      <c r="AD679" s="184">
        <f t="shared" si="1778"/>
        <v>0</v>
      </c>
      <c r="AE679" s="184">
        <f t="shared" si="1778"/>
        <v>0</v>
      </c>
      <c r="AF679" s="184">
        <f t="shared" si="1778"/>
        <v>305.21000000000004</v>
      </c>
      <c r="AG679" s="184">
        <f t="shared" si="1778"/>
        <v>305.21000000000004</v>
      </c>
      <c r="AH679" s="184">
        <f t="shared" si="1778"/>
        <v>0</v>
      </c>
      <c r="AI679" s="184">
        <f t="shared" si="1778"/>
        <v>4694.79</v>
      </c>
      <c r="AJ679" s="184">
        <f t="shared" si="1778"/>
        <v>0</v>
      </c>
      <c r="AK679" s="184">
        <f t="shared" si="1778"/>
        <v>0</v>
      </c>
      <c r="AL679" s="184">
        <f t="shared" si="1778"/>
        <v>0</v>
      </c>
      <c r="AM679" s="184">
        <f t="shared" si="1778"/>
        <v>0</v>
      </c>
      <c r="AN679" s="184">
        <f t="shared" si="1778"/>
        <v>10227</v>
      </c>
      <c r="AO679" s="184">
        <f t="shared" si="1778"/>
        <v>0</v>
      </c>
      <c r="AP679" s="184">
        <f t="shared" si="1778"/>
        <v>0</v>
      </c>
      <c r="AQ679" s="184">
        <f t="shared" si="1778"/>
        <v>0</v>
      </c>
      <c r="AR679" s="184">
        <f t="shared" si="1778"/>
        <v>0</v>
      </c>
      <c r="AS679" s="184">
        <f t="shared" si="1778"/>
        <v>0</v>
      </c>
      <c r="AT679" s="184">
        <f t="shared" si="1778"/>
        <v>0</v>
      </c>
      <c r="AU679" s="184">
        <f t="shared" si="1778"/>
        <v>0</v>
      </c>
      <c r="AV679" s="300"/>
    </row>
    <row r="680" spans="1:48" ht="30" customHeight="1">
      <c r="A680" s="359"/>
      <c r="B680" s="356"/>
      <c r="C680" s="356"/>
      <c r="D680" s="189" t="s">
        <v>273</v>
      </c>
      <c r="E680" s="186"/>
      <c r="F680" s="186">
        <f t="shared" ref="F680:F711" si="1779">I680+L680+O680+R680+U680+X680+AA680+AD680+AG680+AJ680+AO680+AT680</f>
        <v>0</v>
      </c>
      <c r="G680" s="186" t="e">
        <f t="shared" si="1764"/>
        <v>#DIV/0!</v>
      </c>
      <c r="H680" s="184">
        <f t="shared" ref="H680:AU681" si="1780">H686+H692+H698+H704+H710+H716+H722+H728+H734+H740+H746</f>
        <v>0</v>
      </c>
      <c r="I680" s="184">
        <f t="shared" si="1780"/>
        <v>0</v>
      </c>
      <c r="J680" s="184">
        <f t="shared" si="1780"/>
        <v>0</v>
      </c>
      <c r="K680" s="184">
        <f t="shared" si="1780"/>
        <v>0</v>
      </c>
      <c r="L680" s="184">
        <f t="shared" si="1780"/>
        <v>0</v>
      </c>
      <c r="M680" s="184">
        <f t="shared" si="1780"/>
        <v>0</v>
      </c>
      <c r="N680" s="184">
        <f t="shared" si="1780"/>
        <v>0</v>
      </c>
      <c r="O680" s="184">
        <f t="shared" si="1780"/>
        <v>0</v>
      </c>
      <c r="P680" s="184">
        <f t="shared" si="1780"/>
        <v>0</v>
      </c>
      <c r="Q680" s="184">
        <f t="shared" si="1780"/>
        <v>0</v>
      </c>
      <c r="R680" s="184">
        <f t="shared" si="1780"/>
        <v>0</v>
      </c>
      <c r="S680" s="184">
        <f t="shared" si="1780"/>
        <v>0</v>
      </c>
      <c r="T680" s="184">
        <f t="shared" si="1780"/>
        <v>0</v>
      </c>
      <c r="U680" s="184">
        <f t="shared" si="1780"/>
        <v>0</v>
      </c>
      <c r="V680" s="184">
        <f t="shared" si="1780"/>
        <v>0</v>
      </c>
      <c r="W680" s="184">
        <f t="shared" si="1780"/>
        <v>0</v>
      </c>
      <c r="X680" s="184">
        <f t="shared" si="1780"/>
        <v>0</v>
      </c>
      <c r="Y680" s="184">
        <f t="shared" si="1780"/>
        <v>0</v>
      </c>
      <c r="Z680" s="184">
        <f t="shared" si="1780"/>
        <v>0</v>
      </c>
      <c r="AA680" s="184">
        <f t="shared" si="1780"/>
        <v>0</v>
      </c>
      <c r="AB680" s="184">
        <f t="shared" si="1780"/>
        <v>0</v>
      </c>
      <c r="AC680" s="184">
        <f t="shared" si="1780"/>
        <v>0</v>
      </c>
      <c r="AD680" s="184">
        <f t="shared" si="1780"/>
        <v>0</v>
      </c>
      <c r="AE680" s="184">
        <f t="shared" si="1780"/>
        <v>0</v>
      </c>
      <c r="AF680" s="184">
        <f t="shared" si="1780"/>
        <v>0</v>
      </c>
      <c r="AG680" s="184">
        <f t="shared" si="1780"/>
        <v>0</v>
      </c>
      <c r="AH680" s="184">
        <f t="shared" si="1780"/>
        <v>0</v>
      </c>
      <c r="AI680" s="184">
        <f t="shared" si="1780"/>
        <v>0</v>
      </c>
      <c r="AJ680" s="184">
        <f t="shared" si="1780"/>
        <v>0</v>
      </c>
      <c r="AK680" s="184">
        <f t="shared" si="1780"/>
        <v>0</v>
      </c>
      <c r="AL680" s="184">
        <f t="shared" si="1780"/>
        <v>0</v>
      </c>
      <c r="AM680" s="184">
        <f t="shared" si="1780"/>
        <v>0</v>
      </c>
      <c r="AN680" s="184">
        <f t="shared" si="1780"/>
        <v>0</v>
      </c>
      <c r="AO680" s="184">
        <f t="shared" si="1780"/>
        <v>0</v>
      </c>
      <c r="AP680" s="184">
        <f t="shared" si="1780"/>
        <v>0</v>
      </c>
      <c r="AQ680" s="184">
        <f t="shared" si="1780"/>
        <v>0</v>
      </c>
      <c r="AR680" s="184">
        <f t="shared" si="1780"/>
        <v>0</v>
      </c>
      <c r="AS680" s="184">
        <f t="shared" si="1780"/>
        <v>0</v>
      </c>
      <c r="AT680" s="184">
        <f t="shared" si="1780"/>
        <v>0</v>
      </c>
      <c r="AU680" s="184">
        <f t="shared" si="1780"/>
        <v>0</v>
      </c>
      <c r="AV680" s="300"/>
    </row>
    <row r="681" spans="1:48" ht="30" customHeight="1">
      <c r="A681" s="360"/>
      <c r="B681" s="357"/>
      <c r="C681" s="357"/>
      <c r="D681" s="209" t="s">
        <v>441</v>
      </c>
      <c r="E681" s="186">
        <f t="shared" ref="E681:E712" si="1781">H681+K681+N681+Q681+T681+W681+Z681+AC681+AF681+AI681+AN681+AS681</f>
        <v>50.5</v>
      </c>
      <c r="F681" s="186">
        <f t="shared" si="1779"/>
        <v>3.07</v>
      </c>
      <c r="G681" s="186">
        <f t="shared" si="1764"/>
        <v>6.0792079207920793</v>
      </c>
      <c r="H681" s="184">
        <f t="shared" ref="H681:AM681" si="1782">H687+H693+H699+H705+H711+H717+H723+H729+H735+H741+H747</f>
        <v>0</v>
      </c>
      <c r="I681" s="184">
        <f t="shared" si="1782"/>
        <v>0</v>
      </c>
      <c r="J681" s="184">
        <f t="shared" si="1782"/>
        <v>0</v>
      </c>
      <c r="K681" s="184">
        <f t="shared" si="1782"/>
        <v>0</v>
      </c>
      <c r="L681" s="184">
        <f t="shared" si="1782"/>
        <v>0</v>
      </c>
      <c r="M681" s="184">
        <f t="shared" si="1782"/>
        <v>0</v>
      </c>
      <c r="N681" s="184">
        <f t="shared" si="1782"/>
        <v>0</v>
      </c>
      <c r="O681" s="184">
        <f t="shared" si="1782"/>
        <v>0</v>
      </c>
      <c r="P681" s="184">
        <f t="shared" si="1782"/>
        <v>0</v>
      </c>
      <c r="Q681" s="184">
        <f t="shared" si="1782"/>
        <v>0</v>
      </c>
      <c r="R681" s="184">
        <f t="shared" si="1782"/>
        <v>0</v>
      </c>
      <c r="S681" s="184">
        <f t="shared" si="1782"/>
        <v>0</v>
      </c>
      <c r="T681" s="184">
        <f t="shared" si="1782"/>
        <v>0</v>
      </c>
      <c r="U681" s="184">
        <f t="shared" si="1782"/>
        <v>0</v>
      </c>
      <c r="V681" s="184">
        <f t="shared" si="1782"/>
        <v>0</v>
      </c>
      <c r="W681" s="184">
        <f t="shared" si="1782"/>
        <v>0</v>
      </c>
      <c r="X681" s="184">
        <f t="shared" si="1782"/>
        <v>0</v>
      </c>
      <c r="Y681" s="184">
        <f t="shared" si="1782"/>
        <v>0</v>
      </c>
      <c r="Z681" s="184">
        <f t="shared" si="1782"/>
        <v>0</v>
      </c>
      <c r="AA681" s="184">
        <f t="shared" si="1782"/>
        <v>0</v>
      </c>
      <c r="AB681" s="184">
        <f t="shared" si="1782"/>
        <v>0</v>
      </c>
      <c r="AC681" s="184">
        <f t="shared" si="1782"/>
        <v>0</v>
      </c>
      <c r="AD681" s="184">
        <f t="shared" si="1782"/>
        <v>0</v>
      </c>
      <c r="AE681" s="184">
        <f t="shared" si="1782"/>
        <v>0</v>
      </c>
      <c r="AF681" s="184">
        <f t="shared" si="1782"/>
        <v>3.07</v>
      </c>
      <c r="AG681" s="184">
        <f t="shared" si="1782"/>
        <v>3.07</v>
      </c>
      <c r="AH681" s="184">
        <f t="shared" si="1782"/>
        <v>0</v>
      </c>
      <c r="AI681" s="184">
        <f t="shared" si="1782"/>
        <v>47.43</v>
      </c>
      <c r="AJ681" s="184">
        <f t="shared" si="1782"/>
        <v>0</v>
      </c>
      <c r="AK681" s="184">
        <f t="shared" si="1782"/>
        <v>0</v>
      </c>
      <c r="AL681" s="184">
        <f t="shared" si="1782"/>
        <v>0</v>
      </c>
      <c r="AM681" s="184">
        <f t="shared" si="1782"/>
        <v>0</v>
      </c>
      <c r="AN681" s="184">
        <f t="shared" si="1780"/>
        <v>0</v>
      </c>
      <c r="AO681" s="184">
        <f t="shared" si="1780"/>
        <v>0</v>
      </c>
      <c r="AP681" s="184">
        <f t="shared" si="1780"/>
        <v>0</v>
      </c>
      <c r="AQ681" s="184">
        <f t="shared" si="1780"/>
        <v>0</v>
      </c>
      <c r="AR681" s="184">
        <f t="shared" si="1780"/>
        <v>0</v>
      </c>
      <c r="AS681" s="184">
        <f t="shared" si="1780"/>
        <v>0</v>
      </c>
      <c r="AT681" s="184">
        <f t="shared" si="1780"/>
        <v>0</v>
      </c>
      <c r="AU681" s="184">
        <f t="shared" si="1780"/>
        <v>0</v>
      </c>
      <c r="AV681" s="231"/>
    </row>
    <row r="682" spans="1:48" s="116" customFormat="1" ht="21.75" customHeight="1">
      <c r="A682" s="358" t="s">
        <v>428</v>
      </c>
      <c r="B682" s="355" t="s">
        <v>511</v>
      </c>
      <c r="C682" s="355" t="s">
        <v>440</v>
      </c>
      <c r="D682" s="192" t="s">
        <v>41</v>
      </c>
      <c r="E682" s="186">
        <f t="shared" si="1781"/>
        <v>10227</v>
      </c>
      <c r="F682" s="186">
        <f t="shared" si="1779"/>
        <v>0</v>
      </c>
      <c r="G682" s="186">
        <f t="shared" si="1764"/>
        <v>0</v>
      </c>
      <c r="H682" s="186">
        <f>H683+H684+H685+H687</f>
        <v>0</v>
      </c>
      <c r="I682" s="186">
        <f t="shared" ref="I682:AU682" si="1783">I683+I684+I685+I687</f>
        <v>0</v>
      </c>
      <c r="J682" s="186">
        <f t="shared" si="1783"/>
        <v>0</v>
      </c>
      <c r="K682" s="186">
        <f t="shared" si="1783"/>
        <v>0</v>
      </c>
      <c r="L682" s="186">
        <f t="shared" si="1783"/>
        <v>0</v>
      </c>
      <c r="M682" s="186">
        <f t="shared" si="1783"/>
        <v>0</v>
      </c>
      <c r="N682" s="186">
        <f t="shared" si="1783"/>
        <v>0</v>
      </c>
      <c r="O682" s="186">
        <f t="shared" si="1783"/>
        <v>0</v>
      </c>
      <c r="P682" s="186">
        <f t="shared" si="1783"/>
        <v>0</v>
      </c>
      <c r="Q682" s="186">
        <f t="shared" si="1783"/>
        <v>0</v>
      </c>
      <c r="R682" s="186">
        <f t="shared" si="1783"/>
        <v>0</v>
      </c>
      <c r="S682" s="186">
        <f t="shared" si="1783"/>
        <v>0</v>
      </c>
      <c r="T682" s="186">
        <f t="shared" si="1783"/>
        <v>0</v>
      </c>
      <c r="U682" s="186">
        <f t="shared" si="1783"/>
        <v>0</v>
      </c>
      <c r="V682" s="186">
        <f t="shared" si="1783"/>
        <v>0</v>
      </c>
      <c r="W682" s="186">
        <f t="shared" si="1783"/>
        <v>0</v>
      </c>
      <c r="X682" s="186">
        <f t="shared" si="1783"/>
        <v>0</v>
      </c>
      <c r="Y682" s="186">
        <f t="shared" si="1783"/>
        <v>0</v>
      </c>
      <c r="Z682" s="186">
        <f t="shared" si="1783"/>
        <v>0</v>
      </c>
      <c r="AA682" s="186">
        <f t="shared" si="1783"/>
        <v>0</v>
      </c>
      <c r="AB682" s="186">
        <f t="shared" si="1783"/>
        <v>0</v>
      </c>
      <c r="AC682" s="186">
        <f t="shared" si="1783"/>
        <v>0</v>
      </c>
      <c r="AD682" s="186">
        <f t="shared" si="1783"/>
        <v>0</v>
      </c>
      <c r="AE682" s="186">
        <f t="shared" si="1783"/>
        <v>0</v>
      </c>
      <c r="AF682" s="186">
        <f t="shared" si="1783"/>
        <v>0</v>
      </c>
      <c r="AG682" s="186">
        <f t="shared" si="1783"/>
        <v>0</v>
      </c>
      <c r="AH682" s="186">
        <f t="shared" si="1783"/>
        <v>0</v>
      </c>
      <c r="AI682" s="186">
        <f t="shared" si="1783"/>
        <v>0</v>
      </c>
      <c r="AJ682" s="186">
        <f t="shared" si="1783"/>
        <v>0</v>
      </c>
      <c r="AK682" s="186">
        <f t="shared" si="1783"/>
        <v>0</v>
      </c>
      <c r="AL682" s="186">
        <f t="shared" si="1783"/>
        <v>0</v>
      </c>
      <c r="AM682" s="186">
        <f t="shared" si="1783"/>
        <v>0</v>
      </c>
      <c r="AN682" s="186">
        <f t="shared" si="1783"/>
        <v>10227</v>
      </c>
      <c r="AO682" s="186">
        <f t="shared" si="1783"/>
        <v>0</v>
      </c>
      <c r="AP682" s="186">
        <f t="shared" si="1783"/>
        <v>0</v>
      </c>
      <c r="AQ682" s="186">
        <f t="shared" si="1783"/>
        <v>0</v>
      </c>
      <c r="AR682" s="186">
        <f t="shared" si="1783"/>
        <v>0</v>
      </c>
      <c r="AS682" s="186">
        <f t="shared" si="1783"/>
        <v>0</v>
      </c>
      <c r="AT682" s="186">
        <f t="shared" si="1783"/>
        <v>0</v>
      </c>
      <c r="AU682" s="186">
        <f t="shared" si="1783"/>
        <v>0</v>
      </c>
      <c r="AV682" s="300"/>
    </row>
    <row r="683" spans="1:48">
      <c r="A683" s="359"/>
      <c r="B683" s="356"/>
      <c r="C683" s="356"/>
      <c r="D683" s="188" t="s">
        <v>37</v>
      </c>
      <c r="E683" s="186">
        <f t="shared" si="1781"/>
        <v>0</v>
      </c>
      <c r="F683" s="186">
        <f t="shared" si="1779"/>
        <v>0</v>
      </c>
      <c r="G683" s="186" t="e">
        <f t="shared" si="1764"/>
        <v>#DIV/0!</v>
      </c>
      <c r="H683" s="184"/>
      <c r="I683" s="184"/>
      <c r="J683" s="190"/>
      <c r="K683" s="184"/>
      <c r="L683" s="184"/>
      <c r="M683" s="190"/>
      <c r="N683" s="184"/>
      <c r="O683" s="184"/>
      <c r="P683" s="190"/>
      <c r="Q683" s="184"/>
      <c r="R683" s="184"/>
      <c r="S683" s="190"/>
      <c r="T683" s="184"/>
      <c r="U683" s="184"/>
      <c r="V683" s="190"/>
      <c r="W683" s="184"/>
      <c r="X683" s="184"/>
      <c r="Y683" s="190"/>
      <c r="Z683" s="184"/>
      <c r="AA683" s="184"/>
      <c r="AB683" s="190"/>
      <c r="AC683" s="184"/>
      <c r="AD683" s="184"/>
      <c r="AE683" s="190"/>
      <c r="AF683" s="184"/>
      <c r="AG683" s="184"/>
      <c r="AH683" s="190"/>
      <c r="AI683" s="184"/>
      <c r="AJ683" s="184"/>
      <c r="AK683" s="190"/>
      <c r="AL683" s="184"/>
      <c r="AM683" s="184"/>
      <c r="AN683" s="184"/>
      <c r="AO683" s="184"/>
      <c r="AP683" s="190"/>
      <c r="AQ683" s="190"/>
      <c r="AR683" s="190"/>
      <c r="AS683" s="184"/>
      <c r="AT683" s="184"/>
      <c r="AU683" s="190"/>
      <c r="AV683" s="300"/>
    </row>
    <row r="684" spans="1:48" ht="31.2" customHeight="1">
      <c r="A684" s="359"/>
      <c r="B684" s="356"/>
      <c r="C684" s="356"/>
      <c r="D684" s="188" t="s">
        <v>2</v>
      </c>
      <c r="E684" s="186">
        <f t="shared" si="1781"/>
        <v>0</v>
      </c>
      <c r="F684" s="186">
        <f t="shared" si="1779"/>
        <v>0</v>
      </c>
      <c r="G684" s="186" t="e">
        <f t="shared" si="1764"/>
        <v>#DIV/0!</v>
      </c>
      <c r="H684" s="184"/>
      <c r="I684" s="184"/>
      <c r="J684" s="190"/>
      <c r="K684" s="184"/>
      <c r="L684" s="184"/>
      <c r="M684" s="190"/>
      <c r="N684" s="184"/>
      <c r="O684" s="184"/>
      <c r="P684" s="190"/>
      <c r="Q684" s="184"/>
      <c r="R684" s="184"/>
      <c r="S684" s="190"/>
      <c r="T684" s="184"/>
      <c r="U684" s="184"/>
      <c r="V684" s="190"/>
      <c r="W684" s="184"/>
      <c r="X684" s="184"/>
      <c r="Y684" s="190"/>
      <c r="Z684" s="184"/>
      <c r="AA684" s="184"/>
      <c r="AB684" s="190"/>
      <c r="AC684" s="184"/>
      <c r="AD684" s="184"/>
      <c r="AE684" s="190"/>
      <c r="AF684" s="184"/>
      <c r="AG684" s="184"/>
      <c r="AH684" s="190"/>
      <c r="AI684" s="184"/>
      <c r="AJ684" s="184"/>
      <c r="AK684" s="190"/>
      <c r="AL684" s="190"/>
      <c r="AM684" s="190"/>
      <c r="AN684" s="184"/>
      <c r="AO684" s="184"/>
      <c r="AP684" s="190"/>
      <c r="AQ684" s="190"/>
      <c r="AR684" s="190"/>
      <c r="AS684" s="184"/>
      <c r="AT684" s="184"/>
      <c r="AU684" s="190"/>
      <c r="AV684" s="300"/>
    </row>
    <row r="685" spans="1:48" ht="29.25" customHeight="1">
      <c r="A685" s="359"/>
      <c r="B685" s="356"/>
      <c r="C685" s="356"/>
      <c r="D685" s="209" t="s">
        <v>456</v>
      </c>
      <c r="E685" s="186">
        <f t="shared" si="1781"/>
        <v>10227</v>
      </c>
      <c r="F685" s="186">
        <f t="shared" si="1779"/>
        <v>0</v>
      </c>
      <c r="G685" s="186">
        <f t="shared" si="1764"/>
        <v>0</v>
      </c>
      <c r="H685" s="184"/>
      <c r="I685" s="184"/>
      <c r="J685" s="190"/>
      <c r="K685" s="184"/>
      <c r="L685" s="184"/>
      <c r="M685" s="190"/>
      <c r="N685" s="184"/>
      <c r="O685" s="184"/>
      <c r="P685" s="190"/>
      <c r="Q685" s="184"/>
      <c r="R685" s="184"/>
      <c r="S685" s="190"/>
      <c r="T685" s="184"/>
      <c r="U685" s="184"/>
      <c r="V685" s="190"/>
      <c r="W685" s="184"/>
      <c r="X685" s="184"/>
      <c r="Y685" s="190"/>
      <c r="Z685" s="184"/>
      <c r="AA685" s="184"/>
      <c r="AB685" s="190"/>
      <c r="AC685" s="184"/>
      <c r="AD685" s="184"/>
      <c r="AE685" s="190"/>
      <c r="AF685" s="184"/>
      <c r="AG685" s="184"/>
      <c r="AH685" s="190"/>
      <c r="AI685" s="184"/>
      <c r="AJ685" s="184"/>
      <c r="AK685" s="190"/>
      <c r="AL685" s="190"/>
      <c r="AM685" s="190"/>
      <c r="AN685" s="204">
        <f>5000-5000+10227</f>
        <v>10227</v>
      </c>
      <c r="AO685" s="184"/>
      <c r="AP685" s="190"/>
      <c r="AQ685" s="190"/>
      <c r="AR685" s="190"/>
      <c r="AS685" s="184"/>
      <c r="AT685" s="184"/>
      <c r="AU685" s="190"/>
      <c r="AV685" s="300"/>
    </row>
    <row r="686" spans="1:48" ht="30" customHeight="1">
      <c r="A686" s="359"/>
      <c r="B686" s="356"/>
      <c r="C686" s="356"/>
      <c r="D686" s="189" t="s">
        <v>273</v>
      </c>
      <c r="E686" s="186">
        <f t="shared" si="1781"/>
        <v>0</v>
      </c>
      <c r="F686" s="186">
        <f t="shared" si="1779"/>
        <v>0</v>
      </c>
      <c r="G686" s="186" t="e">
        <f t="shared" si="1764"/>
        <v>#DIV/0!</v>
      </c>
      <c r="H686" s="184"/>
      <c r="I686" s="184"/>
      <c r="J686" s="190"/>
      <c r="K686" s="184"/>
      <c r="L686" s="184"/>
      <c r="M686" s="190"/>
      <c r="N686" s="184"/>
      <c r="O686" s="184"/>
      <c r="P686" s="190"/>
      <c r="Q686" s="184"/>
      <c r="R686" s="184"/>
      <c r="S686" s="190"/>
      <c r="T686" s="184"/>
      <c r="U686" s="184"/>
      <c r="V686" s="190"/>
      <c r="W686" s="184"/>
      <c r="X686" s="184"/>
      <c r="Y686" s="190"/>
      <c r="Z686" s="184"/>
      <c r="AA686" s="184"/>
      <c r="AB686" s="190"/>
      <c r="AC686" s="184"/>
      <c r="AD686" s="184"/>
      <c r="AE686" s="190"/>
      <c r="AF686" s="184"/>
      <c r="AG686" s="184"/>
      <c r="AH686" s="190"/>
      <c r="AI686" s="184"/>
      <c r="AJ686" s="184"/>
      <c r="AK686" s="190"/>
      <c r="AL686" s="190"/>
      <c r="AM686" s="190"/>
      <c r="AN686" s="204"/>
      <c r="AO686" s="184"/>
      <c r="AP686" s="190"/>
      <c r="AQ686" s="190"/>
      <c r="AR686" s="190"/>
      <c r="AS686" s="184"/>
      <c r="AT686" s="184"/>
      <c r="AU686" s="190"/>
      <c r="AV686" s="300"/>
    </row>
    <row r="687" spans="1:48" ht="30" customHeight="1">
      <c r="A687" s="360"/>
      <c r="B687" s="357"/>
      <c r="C687" s="357"/>
      <c r="D687" s="209" t="s">
        <v>441</v>
      </c>
      <c r="E687" s="186">
        <f t="shared" si="1781"/>
        <v>0</v>
      </c>
      <c r="F687" s="186">
        <f t="shared" si="1779"/>
        <v>0</v>
      </c>
      <c r="G687" s="186" t="e">
        <f t="shared" si="1764"/>
        <v>#DIV/0!</v>
      </c>
      <c r="H687" s="184"/>
      <c r="I687" s="184"/>
      <c r="J687" s="190"/>
      <c r="K687" s="184"/>
      <c r="L687" s="184"/>
      <c r="M687" s="190"/>
      <c r="N687" s="184"/>
      <c r="O687" s="184"/>
      <c r="P687" s="190"/>
      <c r="Q687" s="184"/>
      <c r="R687" s="184"/>
      <c r="S687" s="190"/>
      <c r="T687" s="184"/>
      <c r="U687" s="184"/>
      <c r="V687" s="190"/>
      <c r="W687" s="184"/>
      <c r="X687" s="184"/>
      <c r="Y687" s="190"/>
      <c r="Z687" s="184"/>
      <c r="AA687" s="184"/>
      <c r="AB687" s="190"/>
      <c r="AC687" s="184"/>
      <c r="AD687" s="184"/>
      <c r="AE687" s="190"/>
      <c r="AF687" s="184"/>
      <c r="AG687" s="184"/>
      <c r="AH687" s="190"/>
      <c r="AI687" s="184"/>
      <c r="AJ687" s="184"/>
      <c r="AK687" s="190"/>
      <c r="AL687" s="190"/>
      <c r="AM687" s="190"/>
      <c r="AN687" s="184"/>
      <c r="AO687" s="184"/>
      <c r="AP687" s="190"/>
      <c r="AQ687" s="190"/>
      <c r="AR687" s="190"/>
      <c r="AS687" s="184"/>
      <c r="AT687" s="184"/>
      <c r="AU687" s="190"/>
      <c r="AV687" s="231"/>
    </row>
    <row r="688" spans="1:48" s="116" customFormat="1" ht="21.75" customHeight="1">
      <c r="A688" s="358" t="s">
        <v>501</v>
      </c>
      <c r="B688" s="355" t="s">
        <v>512</v>
      </c>
      <c r="C688" s="355" t="s">
        <v>440</v>
      </c>
      <c r="D688" s="192" t="s">
        <v>41</v>
      </c>
      <c r="E688" s="186">
        <f t="shared" si="1781"/>
        <v>66.55</v>
      </c>
      <c r="F688" s="186">
        <f t="shared" si="1779"/>
        <v>0</v>
      </c>
      <c r="G688" s="186">
        <f t="shared" si="1764"/>
        <v>0</v>
      </c>
      <c r="H688" s="186">
        <f>H689+H690+H691+H693</f>
        <v>0</v>
      </c>
      <c r="I688" s="186">
        <f t="shared" ref="I688:AT688" si="1784">I689+I690+I691+I693</f>
        <v>0</v>
      </c>
      <c r="J688" s="186">
        <f t="shared" si="1784"/>
        <v>0</v>
      </c>
      <c r="K688" s="186">
        <f t="shared" si="1784"/>
        <v>0</v>
      </c>
      <c r="L688" s="186">
        <f t="shared" si="1784"/>
        <v>0</v>
      </c>
      <c r="M688" s="186">
        <f t="shared" si="1784"/>
        <v>0</v>
      </c>
      <c r="N688" s="186">
        <f t="shared" si="1784"/>
        <v>0</v>
      </c>
      <c r="O688" s="186">
        <f t="shared" si="1784"/>
        <v>0</v>
      </c>
      <c r="P688" s="186">
        <f t="shared" si="1784"/>
        <v>0</v>
      </c>
      <c r="Q688" s="186">
        <f t="shared" si="1784"/>
        <v>0</v>
      </c>
      <c r="R688" s="186">
        <f t="shared" si="1784"/>
        <v>0</v>
      </c>
      <c r="S688" s="186">
        <f t="shared" si="1784"/>
        <v>0</v>
      </c>
      <c r="T688" s="186">
        <f t="shared" si="1784"/>
        <v>0</v>
      </c>
      <c r="U688" s="186">
        <f t="shared" si="1784"/>
        <v>0</v>
      </c>
      <c r="V688" s="186">
        <f t="shared" si="1784"/>
        <v>0</v>
      </c>
      <c r="W688" s="186">
        <f t="shared" si="1784"/>
        <v>0</v>
      </c>
      <c r="X688" s="186">
        <f t="shared" si="1784"/>
        <v>0</v>
      </c>
      <c r="Y688" s="186">
        <f t="shared" si="1784"/>
        <v>0</v>
      </c>
      <c r="Z688" s="186">
        <f t="shared" si="1784"/>
        <v>0</v>
      </c>
      <c r="AA688" s="186">
        <f t="shared" si="1784"/>
        <v>0</v>
      </c>
      <c r="AB688" s="186">
        <f t="shared" si="1784"/>
        <v>0</v>
      </c>
      <c r="AC688" s="186">
        <f t="shared" si="1784"/>
        <v>0</v>
      </c>
      <c r="AD688" s="186">
        <f t="shared" si="1784"/>
        <v>0</v>
      </c>
      <c r="AE688" s="186">
        <f t="shared" si="1784"/>
        <v>0</v>
      </c>
      <c r="AF688" s="186">
        <f t="shared" si="1784"/>
        <v>0</v>
      </c>
      <c r="AG688" s="186">
        <f t="shared" si="1784"/>
        <v>0</v>
      </c>
      <c r="AH688" s="186">
        <f t="shared" si="1784"/>
        <v>0</v>
      </c>
      <c r="AI688" s="186">
        <f t="shared" si="1784"/>
        <v>66.55</v>
      </c>
      <c r="AJ688" s="186">
        <f t="shared" si="1784"/>
        <v>0</v>
      </c>
      <c r="AK688" s="186">
        <f t="shared" si="1784"/>
        <v>0</v>
      </c>
      <c r="AL688" s="186">
        <f t="shared" si="1784"/>
        <v>0</v>
      </c>
      <c r="AM688" s="186">
        <f t="shared" si="1784"/>
        <v>0</v>
      </c>
      <c r="AN688" s="186">
        <f t="shared" si="1784"/>
        <v>0</v>
      </c>
      <c r="AO688" s="186">
        <f t="shared" si="1784"/>
        <v>0</v>
      </c>
      <c r="AP688" s="186">
        <f t="shared" si="1784"/>
        <v>0</v>
      </c>
      <c r="AQ688" s="186">
        <f t="shared" si="1784"/>
        <v>0</v>
      </c>
      <c r="AR688" s="186">
        <f t="shared" si="1784"/>
        <v>0</v>
      </c>
      <c r="AS688" s="186">
        <f t="shared" si="1784"/>
        <v>0</v>
      </c>
      <c r="AT688" s="186">
        <f t="shared" si="1784"/>
        <v>0</v>
      </c>
      <c r="AU688" s="186">
        <f>AU689+AU690+AU691+AU693</f>
        <v>0</v>
      </c>
      <c r="AV688" s="300"/>
    </row>
    <row r="689" spans="1:48">
      <c r="A689" s="359"/>
      <c r="B689" s="356"/>
      <c r="C689" s="356"/>
      <c r="D689" s="188" t="s">
        <v>37</v>
      </c>
      <c r="E689" s="186">
        <f t="shared" si="1781"/>
        <v>0</v>
      </c>
      <c r="F689" s="186">
        <f t="shared" si="1779"/>
        <v>0</v>
      </c>
      <c r="G689" s="186" t="e">
        <f t="shared" si="1764"/>
        <v>#DIV/0!</v>
      </c>
      <c r="H689" s="184"/>
      <c r="I689" s="184"/>
      <c r="J689" s="190"/>
      <c r="K689" s="184"/>
      <c r="L689" s="184"/>
      <c r="M689" s="190"/>
      <c r="N689" s="184"/>
      <c r="O689" s="184"/>
      <c r="P689" s="190"/>
      <c r="Q689" s="184"/>
      <c r="R689" s="184"/>
      <c r="S689" s="190"/>
      <c r="T689" s="184"/>
      <c r="U689" s="184"/>
      <c r="V689" s="190"/>
      <c r="W689" s="184"/>
      <c r="X689" s="184"/>
      <c r="Y689" s="190"/>
      <c r="Z689" s="184"/>
      <c r="AA689" s="184"/>
      <c r="AB689" s="190"/>
      <c r="AC689" s="184"/>
      <c r="AD689" s="184"/>
      <c r="AE689" s="190"/>
      <c r="AF689" s="184"/>
      <c r="AG689" s="184"/>
      <c r="AH689" s="190"/>
      <c r="AI689" s="184"/>
      <c r="AJ689" s="184"/>
      <c r="AK689" s="190"/>
      <c r="AL689" s="184"/>
      <c r="AM689" s="184"/>
      <c r="AN689" s="184"/>
      <c r="AO689" s="184"/>
      <c r="AP689" s="190"/>
      <c r="AQ689" s="190"/>
      <c r="AR689" s="190"/>
      <c r="AS689" s="184"/>
      <c r="AT689" s="184"/>
      <c r="AU689" s="190"/>
      <c r="AV689" s="300"/>
    </row>
    <row r="690" spans="1:48" ht="31.2" customHeight="1">
      <c r="A690" s="359"/>
      <c r="B690" s="356"/>
      <c r="C690" s="356"/>
      <c r="D690" s="188" t="s">
        <v>2</v>
      </c>
      <c r="E690" s="186">
        <f t="shared" si="1781"/>
        <v>0</v>
      </c>
      <c r="F690" s="186">
        <f t="shared" si="1779"/>
        <v>0</v>
      </c>
      <c r="G690" s="186" t="e">
        <f t="shared" si="1764"/>
        <v>#DIV/0!</v>
      </c>
      <c r="H690" s="184"/>
      <c r="I690" s="184"/>
      <c r="J690" s="190"/>
      <c r="K690" s="184"/>
      <c r="L690" s="184"/>
      <c r="M690" s="190"/>
      <c r="N690" s="184"/>
      <c r="O690" s="184"/>
      <c r="P690" s="190"/>
      <c r="Q690" s="184"/>
      <c r="R690" s="184"/>
      <c r="S690" s="190"/>
      <c r="T690" s="184"/>
      <c r="U690" s="184"/>
      <c r="V690" s="190"/>
      <c r="W690" s="184"/>
      <c r="X690" s="184"/>
      <c r="Y690" s="190"/>
      <c r="Z690" s="184"/>
      <c r="AA690" s="184"/>
      <c r="AB690" s="190"/>
      <c r="AC690" s="184"/>
      <c r="AD690" s="184"/>
      <c r="AE690" s="190"/>
      <c r="AF690" s="184"/>
      <c r="AG690" s="184"/>
      <c r="AH690" s="190"/>
      <c r="AI690" s="184"/>
      <c r="AJ690" s="184"/>
      <c r="AK690" s="190"/>
      <c r="AL690" s="190"/>
      <c r="AM690" s="190"/>
      <c r="AN690" s="184"/>
      <c r="AO690" s="184"/>
      <c r="AP690" s="190"/>
      <c r="AQ690" s="190"/>
      <c r="AR690" s="190"/>
      <c r="AS690" s="184"/>
      <c r="AT690" s="184"/>
      <c r="AU690" s="190"/>
      <c r="AV690" s="300"/>
    </row>
    <row r="691" spans="1:48" ht="21.75" customHeight="1">
      <c r="A691" s="359"/>
      <c r="B691" s="356"/>
      <c r="C691" s="356"/>
      <c r="D691" s="209" t="s">
        <v>456</v>
      </c>
      <c r="E691" s="186">
        <f t="shared" si="1781"/>
        <v>65.88</v>
      </c>
      <c r="F691" s="186">
        <f t="shared" si="1779"/>
        <v>0</v>
      </c>
      <c r="G691" s="186">
        <f t="shared" si="1764"/>
        <v>0</v>
      </c>
      <c r="H691" s="184"/>
      <c r="I691" s="184"/>
      <c r="J691" s="190"/>
      <c r="K691" s="184"/>
      <c r="L691" s="184"/>
      <c r="M691" s="190"/>
      <c r="N691" s="184"/>
      <c r="O691" s="184"/>
      <c r="P691" s="190"/>
      <c r="Q691" s="184"/>
      <c r="R691" s="184"/>
      <c r="S691" s="190"/>
      <c r="T691" s="184"/>
      <c r="U691" s="184"/>
      <c r="V691" s="190"/>
      <c r="W691" s="184"/>
      <c r="X691" s="184"/>
      <c r="Y691" s="190"/>
      <c r="Z691" s="184"/>
      <c r="AA691" s="184"/>
      <c r="AB691" s="190"/>
      <c r="AC691" s="184"/>
      <c r="AD691" s="184"/>
      <c r="AE691" s="190"/>
      <c r="AF691" s="184"/>
      <c r="AG691" s="184"/>
      <c r="AH691" s="190"/>
      <c r="AI691" s="204">
        <v>65.88</v>
      </c>
      <c r="AJ691" s="184"/>
      <c r="AK691" s="190"/>
      <c r="AL691" s="190"/>
      <c r="AM691" s="190"/>
      <c r="AN691" s="184"/>
      <c r="AO691" s="184"/>
      <c r="AP691" s="190"/>
      <c r="AQ691" s="190"/>
      <c r="AR691" s="190"/>
      <c r="AS691" s="184"/>
      <c r="AT691" s="184"/>
      <c r="AU691" s="190"/>
      <c r="AV691" s="300"/>
    </row>
    <row r="692" spans="1:48" ht="30" customHeight="1">
      <c r="A692" s="359"/>
      <c r="B692" s="356"/>
      <c r="C692" s="356"/>
      <c r="D692" s="189" t="s">
        <v>273</v>
      </c>
      <c r="E692" s="186">
        <f t="shared" si="1781"/>
        <v>0</v>
      </c>
      <c r="F692" s="186">
        <f t="shared" si="1779"/>
        <v>0</v>
      </c>
      <c r="G692" s="186" t="e">
        <f t="shared" si="1764"/>
        <v>#DIV/0!</v>
      </c>
      <c r="H692" s="184"/>
      <c r="I692" s="184"/>
      <c r="J692" s="190"/>
      <c r="K692" s="184"/>
      <c r="L692" s="184"/>
      <c r="M692" s="190"/>
      <c r="N692" s="184"/>
      <c r="O692" s="184"/>
      <c r="P692" s="190"/>
      <c r="Q692" s="184"/>
      <c r="R692" s="184"/>
      <c r="S692" s="190"/>
      <c r="T692" s="184"/>
      <c r="U692" s="184"/>
      <c r="V692" s="190"/>
      <c r="W692" s="184"/>
      <c r="X692" s="184"/>
      <c r="Y692" s="190"/>
      <c r="Z692" s="184"/>
      <c r="AA692" s="184"/>
      <c r="AB692" s="190"/>
      <c r="AC692" s="184"/>
      <c r="AD692" s="184"/>
      <c r="AE692" s="190"/>
      <c r="AF692" s="184"/>
      <c r="AG692" s="184"/>
      <c r="AH692" s="190"/>
      <c r="AI692" s="204"/>
      <c r="AJ692" s="184"/>
      <c r="AK692" s="190"/>
      <c r="AL692" s="190"/>
      <c r="AM692" s="190"/>
      <c r="AN692" s="184"/>
      <c r="AO692" s="184"/>
      <c r="AP692" s="190"/>
      <c r="AQ692" s="190"/>
      <c r="AR692" s="190"/>
      <c r="AS692" s="184"/>
      <c r="AT692" s="184"/>
      <c r="AU692" s="190"/>
      <c r="AV692" s="300"/>
    </row>
    <row r="693" spans="1:48" ht="30" customHeight="1">
      <c r="A693" s="360"/>
      <c r="B693" s="357"/>
      <c r="C693" s="357"/>
      <c r="D693" s="209" t="s">
        <v>441</v>
      </c>
      <c r="E693" s="186">
        <f t="shared" si="1781"/>
        <v>0.67</v>
      </c>
      <c r="F693" s="186">
        <f t="shared" si="1779"/>
        <v>0</v>
      </c>
      <c r="G693" s="186">
        <f t="shared" si="1764"/>
        <v>0</v>
      </c>
      <c r="H693" s="184"/>
      <c r="I693" s="184"/>
      <c r="J693" s="190"/>
      <c r="K693" s="184"/>
      <c r="L693" s="184"/>
      <c r="M693" s="190"/>
      <c r="N693" s="184"/>
      <c r="O693" s="184"/>
      <c r="P693" s="190"/>
      <c r="Q693" s="184"/>
      <c r="R693" s="184"/>
      <c r="S693" s="190"/>
      <c r="T693" s="184"/>
      <c r="U693" s="184"/>
      <c r="V693" s="190"/>
      <c r="W693" s="184"/>
      <c r="X693" s="184"/>
      <c r="Y693" s="190"/>
      <c r="Z693" s="184"/>
      <c r="AA693" s="184"/>
      <c r="AB693" s="190"/>
      <c r="AC693" s="184"/>
      <c r="AD693" s="184"/>
      <c r="AE693" s="190"/>
      <c r="AF693" s="184"/>
      <c r="AG693" s="184"/>
      <c r="AH693" s="190"/>
      <c r="AI693" s="204">
        <v>0.67</v>
      </c>
      <c r="AJ693" s="184"/>
      <c r="AK693" s="190"/>
      <c r="AL693" s="190"/>
      <c r="AM693" s="190"/>
      <c r="AN693" s="184"/>
      <c r="AO693" s="184"/>
      <c r="AP693" s="190"/>
      <c r="AQ693" s="190"/>
      <c r="AR693" s="190"/>
      <c r="AS693" s="184"/>
      <c r="AT693" s="184"/>
      <c r="AU693" s="190"/>
      <c r="AV693" s="231"/>
    </row>
    <row r="694" spans="1:48" s="116" customFormat="1" ht="21.75" customHeight="1">
      <c r="A694" s="358" t="s">
        <v>502</v>
      </c>
      <c r="B694" s="355" t="s">
        <v>513</v>
      </c>
      <c r="C694" s="355" t="s">
        <v>440</v>
      </c>
      <c r="D694" s="192" t="s">
        <v>41</v>
      </c>
      <c r="E694" s="186">
        <f t="shared" si="1781"/>
        <v>2043.6000000000001</v>
      </c>
      <c r="F694" s="186">
        <f t="shared" si="1779"/>
        <v>0</v>
      </c>
      <c r="G694" s="186">
        <f t="shared" ref="G694:G711" si="1785">F694/E694*100</f>
        <v>0</v>
      </c>
      <c r="H694" s="186">
        <f>H695+H696+H697+H699</f>
        <v>0</v>
      </c>
      <c r="I694" s="186">
        <f t="shared" ref="I694:AT694" si="1786">I695+I696+I697+I699</f>
        <v>0</v>
      </c>
      <c r="J694" s="186">
        <f t="shared" si="1786"/>
        <v>0</v>
      </c>
      <c r="K694" s="186">
        <f t="shared" si="1786"/>
        <v>0</v>
      </c>
      <c r="L694" s="186">
        <f t="shared" si="1786"/>
        <v>0</v>
      </c>
      <c r="M694" s="186">
        <f t="shared" si="1786"/>
        <v>0</v>
      </c>
      <c r="N694" s="186">
        <f t="shared" si="1786"/>
        <v>0</v>
      </c>
      <c r="O694" s="186">
        <f t="shared" si="1786"/>
        <v>0</v>
      </c>
      <c r="P694" s="186">
        <f t="shared" si="1786"/>
        <v>0</v>
      </c>
      <c r="Q694" s="186">
        <f t="shared" si="1786"/>
        <v>0</v>
      </c>
      <c r="R694" s="186">
        <f t="shared" si="1786"/>
        <v>0</v>
      </c>
      <c r="S694" s="186">
        <f t="shared" si="1786"/>
        <v>0</v>
      </c>
      <c r="T694" s="186">
        <f t="shared" si="1786"/>
        <v>0</v>
      </c>
      <c r="U694" s="186">
        <f t="shared" si="1786"/>
        <v>0</v>
      </c>
      <c r="V694" s="186">
        <f t="shared" si="1786"/>
        <v>0</v>
      </c>
      <c r="W694" s="186">
        <f t="shared" si="1786"/>
        <v>0</v>
      </c>
      <c r="X694" s="186">
        <f t="shared" si="1786"/>
        <v>0</v>
      </c>
      <c r="Y694" s="186">
        <f t="shared" si="1786"/>
        <v>0</v>
      </c>
      <c r="Z694" s="186">
        <f t="shared" si="1786"/>
        <v>0</v>
      </c>
      <c r="AA694" s="186">
        <f t="shared" si="1786"/>
        <v>0</v>
      </c>
      <c r="AB694" s="186">
        <f t="shared" si="1786"/>
        <v>0</v>
      </c>
      <c r="AC694" s="186">
        <f t="shared" si="1786"/>
        <v>0</v>
      </c>
      <c r="AD694" s="186">
        <f t="shared" si="1786"/>
        <v>0</v>
      </c>
      <c r="AE694" s="186">
        <f t="shared" si="1786"/>
        <v>0</v>
      </c>
      <c r="AF694" s="186">
        <f t="shared" si="1786"/>
        <v>0</v>
      </c>
      <c r="AG694" s="186">
        <f t="shared" si="1786"/>
        <v>0</v>
      </c>
      <c r="AH694" s="186">
        <f t="shared" si="1786"/>
        <v>0</v>
      </c>
      <c r="AI694" s="186">
        <f t="shared" si="1786"/>
        <v>2043.6000000000001</v>
      </c>
      <c r="AJ694" s="186">
        <f t="shared" si="1786"/>
        <v>0</v>
      </c>
      <c r="AK694" s="186">
        <f t="shared" si="1786"/>
        <v>0</v>
      </c>
      <c r="AL694" s="186">
        <f t="shared" si="1786"/>
        <v>0</v>
      </c>
      <c r="AM694" s="186">
        <f t="shared" si="1786"/>
        <v>0</v>
      </c>
      <c r="AN694" s="186">
        <f t="shared" si="1786"/>
        <v>0</v>
      </c>
      <c r="AO694" s="186">
        <f t="shared" si="1786"/>
        <v>0</v>
      </c>
      <c r="AP694" s="186">
        <f t="shared" si="1786"/>
        <v>0</v>
      </c>
      <c r="AQ694" s="186">
        <f t="shared" si="1786"/>
        <v>0</v>
      </c>
      <c r="AR694" s="186">
        <f t="shared" si="1786"/>
        <v>0</v>
      </c>
      <c r="AS694" s="186">
        <f t="shared" si="1786"/>
        <v>0</v>
      </c>
      <c r="AT694" s="186">
        <f t="shared" si="1786"/>
        <v>0</v>
      </c>
      <c r="AU694" s="186">
        <f>AU695+AU696+AU697+AU699</f>
        <v>0</v>
      </c>
      <c r="AV694" s="300"/>
    </row>
    <row r="695" spans="1:48">
      <c r="A695" s="359"/>
      <c r="B695" s="356"/>
      <c r="C695" s="356"/>
      <c r="D695" s="188" t="s">
        <v>37</v>
      </c>
      <c r="E695" s="186">
        <f t="shared" si="1781"/>
        <v>0</v>
      </c>
      <c r="F695" s="186">
        <f t="shared" si="1779"/>
        <v>0</v>
      </c>
      <c r="G695" s="186" t="e">
        <f t="shared" si="1785"/>
        <v>#DIV/0!</v>
      </c>
      <c r="H695" s="184"/>
      <c r="I695" s="184"/>
      <c r="J695" s="190"/>
      <c r="K695" s="184"/>
      <c r="L695" s="184"/>
      <c r="M695" s="190"/>
      <c r="N695" s="184"/>
      <c r="O695" s="184"/>
      <c r="P695" s="190"/>
      <c r="Q695" s="184"/>
      <c r="R695" s="184"/>
      <c r="S695" s="190"/>
      <c r="T695" s="184"/>
      <c r="U695" s="184"/>
      <c r="V695" s="190"/>
      <c r="W695" s="184"/>
      <c r="X695" s="184"/>
      <c r="Y695" s="190"/>
      <c r="Z695" s="184"/>
      <c r="AA695" s="184"/>
      <c r="AB695" s="190"/>
      <c r="AC695" s="184"/>
      <c r="AD695" s="184"/>
      <c r="AE695" s="190"/>
      <c r="AF695" s="184"/>
      <c r="AG695" s="184"/>
      <c r="AH695" s="190"/>
      <c r="AI695" s="184"/>
      <c r="AJ695" s="184"/>
      <c r="AK695" s="190"/>
      <c r="AL695" s="184"/>
      <c r="AM695" s="184"/>
      <c r="AN695" s="184"/>
      <c r="AO695" s="184"/>
      <c r="AP695" s="190"/>
      <c r="AQ695" s="190"/>
      <c r="AR695" s="190"/>
      <c r="AS695" s="184"/>
      <c r="AT695" s="184"/>
      <c r="AU695" s="190"/>
      <c r="AV695" s="300"/>
    </row>
    <row r="696" spans="1:48" ht="31.2" customHeight="1">
      <c r="A696" s="359"/>
      <c r="B696" s="356"/>
      <c r="C696" s="356"/>
      <c r="D696" s="188" t="s">
        <v>2</v>
      </c>
      <c r="E696" s="186">
        <f t="shared" si="1781"/>
        <v>0</v>
      </c>
      <c r="F696" s="186">
        <f t="shared" si="1779"/>
        <v>0</v>
      </c>
      <c r="G696" s="186" t="e">
        <f t="shared" si="1785"/>
        <v>#DIV/0!</v>
      </c>
      <c r="H696" s="184"/>
      <c r="I696" s="184"/>
      <c r="J696" s="190"/>
      <c r="K696" s="184"/>
      <c r="L696" s="184"/>
      <c r="M696" s="190"/>
      <c r="N696" s="184"/>
      <c r="O696" s="184"/>
      <c r="P696" s="190"/>
      <c r="Q696" s="184"/>
      <c r="R696" s="184"/>
      <c r="S696" s="190"/>
      <c r="T696" s="184"/>
      <c r="U696" s="184"/>
      <c r="V696" s="190"/>
      <c r="W696" s="184"/>
      <c r="X696" s="184"/>
      <c r="Y696" s="190"/>
      <c r="Z696" s="184"/>
      <c r="AA696" s="184"/>
      <c r="AB696" s="190"/>
      <c r="AC696" s="184"/>
      <c r="AD696" s="184"/>
      <c r="AE696" s="190"/>
      <c r="AF696" s="184"/>
      <c r="AG696" s="184"/>
      <c r="AH696" s="190"/>
      <c r="AI696" s="184"/>
      <c r="AJ696" s="184"/>
      <c r="AK696" s="190"/>
      <c r="AL696" s="190"/>
      <c r="AM696" s="190"/>
      <c r="AN696" s="184"/>
      <c r="AO696" s="184"/>
      <c r="AP696" s="190"/>
      <c r="AQ696" s="190"/>
      <c r="AR696" s="190"/>
      <c r="AS696" s="184"/>
      <c r="AT696" s="184"/>
      <c r="AU696" s="190"/>
      <c r="AV696" s="300"/>
    </row>
    <row r="697" spans="1:48" ht="21.75" customHeight="1">
      <c r="A697" s="359"/>
      <c r="B697" s="356"/>
      <c r="C697" s="356"/>
      <c r="D697" s="209" t="s">
        <v>456</v>
      </c>
      <c r="E697" s="186">
        <f t="shared" si="1781"/>
        <v>2023.16</v>
      </c>
      <c r="F697" s="186">
        <f t="shared" si="1779"/>
        <v>0</v>
      </c>
      <c r="G697" s="186">
        <f t="shared" si="1785"/>
        <v>0</v>
      </c>
      <c r="H697" s="184"/>
      <c r="I697" s="184"/>
      <c r="J697" s="190"/>
      <c r="K697" s="184"/>
      <c r="L697" s="184"/>
      <c r="M697" s="190"/>
      <c r="N697" s="184"/>
      <c r="O697" s="184"/>
      <c r="P697" s="190"/>
      <c r="Q697" s="184"/>
      <c r="R697" s="184"/>
      <c r="S697" s="190"/>
      <c r="T697" s="184"/>
      <c r="U697" s="184"/>
      <c r="V697" s="190"/>
      <c r="W697" s="184"/>
      <c r="X697" s="184"/>
      <c r="Y697" s="190"/>
      <c r="Z697" s="184"/>
      <c r="AA697" s="184"/>
      <c r="AB697" s="190"/>
      <c r="AC697" s="184"/>
      <c r="AD697" s="184"/>
      <c r="AE697" s="190"/>
      <c r="AF697" s="184"/>
      <c r="AG697" s="184"/>
      <c r="AH697" s="190"/>
      <c r="AI697" s="204">
        <v>2023.16</v>
      </c>
      <c r="AJ697" s="184"/>
      <c r="AK697" s="190"/>
      <c r="AL697" s="190"/>
      <c r="AM697" s="190"/>
      <c r="AN697" s="184"/>
      <c r="AO697" s="184"/>
      <c r="AP697" s="190"/>
      <c r="AQ697" s="190"/>
      <c r="AR697" s="190"/>
      <c r="AS697" s="184"/>
      <c r="AT697" s="184"/>
      <c r="AU697" s="190"/>
      <c r="AV697" s="300"/>
    </row>
    <row r="698" spans="1:48" ht="30" customHeight="1">
      <c r="A698" s="359"/>
      <c r="B698" s="356"/>
      <c r="C698" s="356"/>
      <c r="D698" s="189" t="s">
        <v>273</v>
      </c>
      <c r="E698" s="186">
        <f t="shared" si="1781"/>
        <v>0</v>
      </c>
      <c r="F698" s="186">
        <f t="shared" si="1779"/>
        <v>0</v>
      </c>
      <c r="G698" s="186" t="e">
        <f t="shared" si="1785"/>
        <v>#DIV/0!</v>
      </c>
      <c r="H698" s="184"/>
      <c r="I698" s="184"/>
      <c r="J698" s="190"/>
      <c r="K698" s="184"/>
      <c r="L698" s="184"/>
      <c r="M698" s="190"/>
      <c r="N698" s="184"/>
      <c r="O698" s="184"/>
      <c r="P698" s="190"/>
      <c r="Q698" s="184"/>
      <c r="R698" s="184"/>
      <c r="S698" s="190"/>
      <c r="T698" s="184"/>
      <c r="U698" s="184"/>
      <c r="V698" s="190"/>
      <c r="W698" s="184"/>
      <c r="X698" s="184"/>
      <c r="Y698" s="190"/>
      <c r="Z698" s="184"/>
      <c r="AA698" s="184"/>
      <c r="AB698" s="190"/>
      <c r="AC698" s="184"/>
      <c r="AD698" s="184"/>
      <c r="AE698" s="190"/>
      <c r="AF698" s="184"/>
      <c r="AG698" s="184"/>
      <c r="AH698" s="190"/>
      <c r="AI698" s="204"/>
      <c r="AJ698" s="184"/>
      <c r="AK698" s="190"/>
      <c r="AL698" s="190"/>
      <c r="AM698" s="190"/>
      <c r="AN698" s="184"/>
      <c r="AO698" s="184"/>
      <c r="AP698" s="190"/>
      <c r="AQ698" s="190"/>
      <c r="AR698" s="190"/>
      <c r="AS698" s="184"/>
      <c r="AT698" s="184"/>
      <c r="AU698" s="190"/>
      <c r="AV698" s="300"/>
    </row>
    <row r="699" spans="1:48" ht="30" customHeight="1">
      <c r="A699" s="360"/>
      <c r="B699" s="357"/>
      <c r="C699" s="357"/>
      <c r="D699" s="209" t="s">
        <v>441</v>
      </c>
      <c r="E699" s="186">
        <f t="shared" si="1781"/>
        <v>20.440000000000001</v>
      </c>
      <c r="F699" s="186">
        <f t="shared" si="1779"/>
        <v>0</v>
      </c>
      <c r="G699" s="186">
        <f t="shared" si="1785"/>
        <v>0</v>
      </c>
      <c r="H699" s="184"/>
      <c r="I699" s="184"/>
      <c r="J699" s="190"/>
      <c r="K699" s="184"/>
      <c r="L699" s="184"/>
      <c r="M699" s="190"/>
      <c r="N699" s="184"/>
      <c r="O699" s="184"/>
      <c r="P699" s="190"/>
      <c r="Q699" s="184"/>
      <c r="R699" s="184"/>
      <c r="S699" s="190"/>
      <c r="T699" s="184"/>
      <c r="U699" s="184"/>
      <c r="V699" s="190"/>
      <c r="W699" s="184"/>
      <c r="X699" s="184"/>
      <c r="Y699" s="190"/>
      <c r="Z699" s="184"/>
      <c r="AA699" s="184"/>
      <c r="AB699" s="190"/>
      <c r="AC699" s="184"/>
      <c r="AD699" s="184"/>
      <c r="AE699" s="190"/>
      <c r="AF699" s="184"/>
      <c r="AG699" s="184"/>
      <c r="AH699" s="190"/>
      <c r="AI699" s="204">
        <v>20.440000000000001</v>
      </c>
      <c r="AJ699" s="184"/>
      <c r="AK699" s="190"/>
      <c r="AL699" s="190"/>
      <c r="AM699" s="190"/>
      <c r="AN699" s="184"/>
      <c r="AO699" s="184"/>
      <c r="AP699" s="190"/>
      <c r="AQ699" s="190"/>
      <c r="AR699" s="190"/>
      <c r="AS699" s="184"/>
      <c r="AT699" s="184"/>
      <c r="AU699" s="190"/>
      <c r="AV699" s="234"/>
    </row>
    <row r="700" spans="1:48" s="116" customFormat="1" ht="21.75" customHeight="1">
      <c r="A700" s="358" t="s">
        <v>503</v>
      </c>
      <c r="B700" s="355" t="s">
        <v>514</v>
      </c>
      <c r="C700" s="355" t="s">
        <v>440</v>
      </c>
      <c r="D700" s="192" t="s">
        <v>41</v>
      </c>
      <c r="E700" s="186">
        <f t="shared" si="1781"/>
        <v>32.299999999999997</v>
      </c>
      <c r="F700" s="186">
        <f t="shared" si="1779"/>
        <v>32.299999999999997</v>
      </c>
      <c r="G700" s="186">
        <f t="shared" si="1785"/>
        <v>100</v>
      </c>
      <c r="H700" s="186">
        <f>H701+H702+H703+H705</f>
        <v>0</v>
      </c>
      <c r="I700" s="186">
        <f t="shared" ref="I700:AT700" si="1787">I701+I702+I703+I705</f>
        <v>0</v>
      </c>
      <c r="J700" s="186">
        <f t="shared" si="1787"/>
        <v>0</v>
      </c>
      <c r="K700" s="186">
        <f t="shared" si="1787"/>
        <v>0</v>
      </c>
      <c r="L700" s="186">
        <f t="shared" si="1787"/>
        <v>0</v>
      </c>
      <c r="M700" s="186">
        <f t="shared" si="1787"/>
        <v>0</v>
      </c>
      <c r="N700" s="186">
        <f t="shared" si="1787"/>
        <v>0</v>
      </c>
      <c r="O700" s="186">
        <f t="shared" si="1787"/>
        <v>0</v>
      </c>
      <c r="P700" s="186">
        <f t="shared" si="1787"/>
        <v>0</v>
      </c>
      <c r="Q700" s="186">
        <f t="shared" si="1787"/>
        <v>0</v>
      </c>
      <c r="R700" s="186">
        <f t="shared" si="1787"/>
        <v>0</v>
      </c>
      <c r="S700" s="186">
        <f t="shared" si="1787"/>
        <v>0</v>
      </c>
      <c r="T700" s="186">
        <f t="shared" si="1787"/>
        <v>0</v>
      </c>
      <c r="U700" s="186">
        <f t="shared" si="1787"/>
        <v>0</v>
      </c>
      <c r="V700" s="186">
        <f t="shared" si="1787"/>
        <v>0</v>
      </c>
      <c r="W700" s="186">
        <f t="shared" si="1787"/>
        <v>0</v>
      </c>
      <c r="X700" s="186">
        <f t="shared" si="1787"/>
        <v>0</v>
      </c>
      <c r="Y700" s="186">
        <f t="shared" si="1787"/>
        <v>0</v>
      </c>
      <c r="Z700" s="186">
        <f t="shared" si="1787"/>
        <v>0</v>
      </c>
      <c r="AA700" s="186">
        <f t="shared" si="1787"/>
        <v>0</v>
      </c>
      <c r="AB700" s="186">
        <f t="shared" si="1787"/>
        <v>0</v>
      </c>
      <c r="AC700" s="186">
        <f t="shared" si="1787"/>
        <v>0</v>
      </c>
      <c r="AD700" s="186">
        <f t="shared" si="1787"/>
        <v>0</v>
      </c>
      <c r="AE700" s="186">
        <f t="shared" si="1787"/>
        <v>0</v>
      </c>
      <c r="AF700" s="186">
        <f t="shared" si="1787"/>
        <v>32.299999999999997</v>
      </c>
      <c r="AG700" s="186">
        <f t="shared" si="1787"/>
        <v>32.299999999999997</v>
      </c>
      <c r="AH700" s="186">
        <f t="shared" si="1787"/>
        <v>0</v>
      </c>
      <c r="AI700" s="186">
        <f t="shared" si="1787"/>
        <v>0</v>
      </c>
      <c r="AJ700" s="186">
        <f t="shared" si="1787"/>
        <v>0</v>
      </c>
      <c r="AK700" s="186">
        <f t="shared" si="1787"/>
        <v>0</v>
      </c>
      <c r="AL700" s="186">
        <f t="shared" si="1787"/>
        <v>0</v>
      </c>
      <c r="AM700" s="186">
        <f t="shared" si="1787"/>
        <v>0</v>
      </c>
      <c r="AN700" s="186">
        <f t="shared" si="1787"/>
        <v>0</v>
      </c>
      <c r="AO700" s="186">
        <f t="shared" si="1787"/>
        <v>0</v>
      </c>
      <c r="AP700" s="186">
        <f t="shared" si="1787"/>
        <v>0</v>
      </c>
      <c r="AQ700" s="186">
        <f t="shared" si="1787"/>
        <v>0</v>
      </c>
      <c r="AR700" s="186">
        <f t="shared" si="1787"/>
        <v>0</v>
      </c>
      <c r="AS700" s="186">
        <f t="shared" si="1787"/>
        <v>0</v>
      </c>
      <c r="AT700" s="186">
        <f t="shared" si="1787"/>
        <v>0</v>
      </c>
      <c r="AU700" s="186">
        <f>AU701+AU702+AU703+AU705</f>
        <v>0</v>
      </c>
      <c r="AV700" s="300"/>
    </row>
    <row r="701" spans="1:48">
      <c r="A701" s="359"/>
      <c r="B701" s="356"/>
      <c r="C701" s="356"/>
      <c r="D701" s="188" t="s">
        <v>37</v>
      </c>
      <c r="E701" s="186">
        <f t="shared" si="1781"/>
        <v>0</v>
      </c>
      <c r="F701" s="186">
        <f t="shared" si="1779"/>
        <v>0</v>
      </c>
      <c r="G701" s="186" t="e">
        <f t="shared" si="1785"/>
        <v>#DIV/0!</v>
      </c>
      <c r="H701" s="184"/>
      <c r="I701" s="184"/>
      <c r="J701" s="190"/>
      <c r="K701" s="184"/>
      <c r="L701" s="184"/>
      <c r="M701" s="190"/>
      <c r="N701" s="184"/>
      <c r="O701" s="184"/>
      <c r="P701" s="190"/>
      <c r="Q701" s="184"/>
      <c r="R701" s="184"/>
      <c r="S701" s="190"/>
      <c r="T701" s="184"/>
      <c r="U701" s="184"/>
      <c r="V701" s="190"/>
      <c r="W701" s="184"/>
      <c r="X701" s="184"/>
      <c r="Y701" s="190"/>
      <c r="Z701" s="184"/>
      <c r="AA701" s="184"/>
      <c r="AB701" s="190"/>
      <c r="AC701" s="184"/>
      <c r="AD701" s="184"/>
      <c r="AE701" s="190"/>
      <c r="AF701" s="184"/>
      <c r="AG701" s="184"/>
      <c r="AH701" s="190"/>
      <c r="AI701" s="184"/>
      <c r="AJ701" s="184"/>
      <c r="AK701" s="190"/>
      <c r="AL701" s="184"/>
      <c r="AM701" s="184"/>
      <c r="AN701" s="184"/>
      <c r="AO701" s="184"/>
      <c r="AP701" s="190"/>
      <c r="AQ701" s="190"/>
      <c r="AR701" s="190"/>
      <c r="AS701" s="184"/>
      <c r="AT701" s="184"/>
      <c r="AU701" s="190"/>
      <c r="AV701" s="300"/>
    </row>
    <row r="702" spans="1:48" ht="31.2" customHeight="1">
      <c r="A702" s="359"/>
      <c r="B702" s="356"/>
      <c r="C702" s="356"/>
      <c r="D702" s="188" t="s">
        <v>2</v>
      </c>
      <c r="E702" s="186">
        <f t="shared" si="1781"/>
        <v>0</v>
      </c>
      <c r="F702" s="186">
        <f t="shared" si="1779"/>
        <v>0</v>
      </c>
      <c r="G702" s="186" t="e">
        <f t="shared" si="1785"/>
        <v>#DIV/0!</v>
      </c>
      <c r="H702" s="184"/>
      <c r="I702" s="184"/>
      <c r="J702" s="190"/>
      <c r="K702" s="184"/>
      <c r="L702" s="184"/>
      <c r="M702" s="190"/>
      <c r="N702" s="184"/>
      <c r="O702" s="184"/>
      <c r="P702" s="190"/>
      <c r="Q702" s="184"/>
      <c r="R702" s="184"/>
      <c r="S702" s="190"/>
      <c r="T702" s="184"/>
      <c r="U702" s="184"/>
      <c r="V702" s="190"/>
      <c r="W702" s="184"/>
      <c r="X702" s="184"/>
      <c r="Y702" s="190"/>
      <c r="Z702" s="184"/>
      <c r="AA702" s="184"/>
      <c r="AB702" s="190"/>
      <c r="AC702" s="184"/>
      <c r="AD702" s="184"/>
      <c r="AE702" s="190"/>
      <c r="AF702" s="184"/>
      <c r="AG702" s="184"/>
      <c r="AH702" s="190"/>
      <c r="AI702" s="184"/>
      <c r="AJ702" s="184"/>
      <c r="AK702" s="190"/>
      <c r="AL702" s="190"/>
      <c r="AM702" s="190"/>
      <c r="AN702" s="184"/>
      <c r="AO702" s="184"/>
      <c r="AP702" s="190"/>
      <c r="AQ702" s="190"/>
      <c r="AR702" s="190"/>
      <c r="AS702" s="184"/>
      <c r="AT702" s="184"/>
      <c r="AU702" s="190"/>
      <c r="AV702" s="300"/>
    </row>
    <row r="703" spans="1:48" ht="21.75" customHeight="1">
      <c r="A703" s="359"/>
      <c r="B703" s="356"/>
      <c r="C703" s="356"/>
      <c r="D703" s="209" t="s">
        <v>456</v>
      </c>
      <c r="E703" s="186">
        <f t="shared" si="1781"/>
        <v>31.98</v>
      </c>
      <c r="F703" s="186">
        <f t="shared" si="1779"/>
        <v>31.98</v>
      </c>
      <c r="G703" s="186">
        <f t="shared" si="1785"/>
        <v>100</v>
      </c>
      <c r="H703" s="184"/>
      <c r="I703" s="184"/>
      <c r="J703" s="190"/>
      <c r="K703" s="184"/>
      <c r="L703" s="184"/>
      <c r="M703" s="190"/>
      <c r="N703" s="184"/>
      <c r="O703" s="184"/>
      <c r="P703" s="190"/>
      <c r="Q703" s="184"/>
      <c r="R703" s="184"/>
      <c r="S703" s="190"/>
      <c r="T703" s="184"/>
      <c r="U703" s="184"/>
      <c r="V703" s="190"/>
      <c r="W703" s="184"/>
      <c r="X703" s="184"/>
      <c r="Y703" s="190"/>
      <c r="Z703" s="184"/>
      <c r="AA703" s="184"/>
      <c r="AB703" s="190"/>
      <c r="AC703" s="184"/>
      <c r="AD703" s="184"/>
      <c r="AE703" s="190"/>
      <c r="AF703" s="204">
        <v>31.98</v>
      </c>
      <c r="AG703" s="204">
        <v>31.98</v>
      </c>
      <c r="AH703" s="190"/>
      <c r="AI703" s="204"/>
      <c r="AJ703" s="184"/>
      <c r="AK703" s="190"/>
      <c r="AL703" s="190"/>
      <c r="AM703" s="190"/>
      <c r="AN703" s="184"/>
      <c r="AO703" s="184"/>
      <c r="AP703" s="190"/>
      <c r="AQ703" s="190"/>
      <c r="AR703" s="190"/>
      <c r="AS703" s="184"/>
      <c r="AT703" s="184"/>
      <c r="AU703" s="190"/>
      <c r="AV703" s="300"/>
    </row>
    <row r="704" spans="1:48" ht="30" customHeight="1">
      <c r="A704" s="359"/>
      <c r="B704" s="356"/>
      <c r="C704" s="356"/>
      <c r="D704" s="189" t="s">
        <v>273</v>
      </c>
      <c r="E704" s="186">
        <f t="shared" si="1781"/>
        <v>0</v>
      </c>
      <c r="F704" s="186">
        <f t="shared" si="1779"/>
        <v>0</v>
      </c>
      <c r="G704" s="186" t="e">
        <f t="shared" si="1785"/>
        <v>#DIV/0!</v>
      </c>
      <c r="H704" s="184"/>
      <c r="I704" s="184"/>
      <c r="J704" s="190"/>
      <c r="K704" s="184"/>
      <c r="L704" s="184"/>
      <c r="M704" s="190"/>
      <c r="N704" s="184"/>
      <c r="O704" s="184"/>
      <c r="P704" s="190"/>
      <c r="Q704" s="184"/>
      <c r="R704" s="184"/>
      <c r="S704" s="190"/>
      <c r="T704" s="184"/>
      <c r="U704" s="184"/>
      <c r="V704" s="190"/>
      <c r="W704" s="184"/>
      <c r="X704" s="184"/>
      <c r="Y704" s="190"/>
      <c r="Z704" s="184"/>
      <c r="AA704" s="184"/>
      <c r="AB704" s="190"/>
      <c r="AC704" s="184"/>
      <c r="AD704" s="184"/>
      <c r="AE704" s="190"/>
      <c r="AF704" s="204"/>
      <c r="AG704" s="204"/>
      <c r="AH704" s="190"/>
      <c r="AI704" s="204"/>
      <c r="AJ704" s="184"/>
      <c r="AK704" s="190"/>
      <c r="AL704" s="190"/>
      <c r="AM704" s="190"/>
      <c r="AN704" s="184"/>
      <c r="AO704" s="184"/>
      <c r="AP704" s="190"/>
      <c r="AQ704" s="190"/>
      <c r="AR704" s="190"/>
      <c r="AS704" s="184"/>
      <c r="AT704" s="184"/>
      <c r="AU704" s="190"/>
      <c r="AV704" s="300"/>
    </row>
    <row r="705" spans="1:48" ht="30" customHeight="1">
      <c r="A705" s="360"/>
      <c r="B705" s="357"/>
      <c r="C705" s="357"/>
      <c r="D705" s="209" t="s">
        <v>441</v>
      </c>
      <c r="E705" s="186">
        <f t="shared" si="1781"/>
        <v>0.32</v>
      </c>
      <c r="F705" s="186">
        <f t="shared" si="1779"/>
        <v>0.32</v>
      </c>
      <c r="G705" s="186">
        <f t="shared" si="1785"/>
        <v>100</v>
      </c>
      <c r="H705" s="184"/>
      <c r="I705" s="184"/>
      <c r="J705" s="190"/>
      <c r="K705" s="184"/>
      <c r="L705" s="184"/>
      <c r="M705" s="190"/>
      <c r="N705" s="184"/>
      <c r="O705" s="184"/>
      <c r="P705" s="190"/>
      <c r="Q705" s="184"/>
      <c r="R705" s="184"/>
      <c r="S705" s="190"/>
      <c r="T705" s="184"/>
      <c r="U705" s="184"/>
      <c r="V705" s="190"/>
      <c r="W705" s="184"/>
      <c r="X705" s="184"/>
      <c r="Y705" s="190"/>
      <c r="Z705" s="184"/>
      <c r="AA705" s="184"/>
      <c r="AB705" s="190"/>
      <c r="AC705" s="184"/>
      <c r="AD705" s="184"/>
      <c r="AE705" s="190"/>
      <c r="AF705" s="204">
        <v>0.32</v>
      </c>
      <c r="AG705" s="204">
        <v>0.32</v>
      </c>
      <c r="AH705" s="190"/>
      <c r="AI705" s="204"/>
      <c r="AJ705" s="184"/>
      <c r="AK705" s="190"/>
      <c r="AL705" s="190"/>
      <c r="AM705" s="190"/>
      <c r="AN705" s="184"/>
      <c r="AO705" s="184"/>
      <c r="AP705" s="190"/>
      <c r="AQ705" s="190"/>
      <c r="AR705" s="190"/>
      <c r="AS705" s="184"/>
      <c r="AT705" s="184"/>
      <c r="AU705" s="190"/>
      <c r="AV705" s="234"/>
    </row>
    <row r="706" spans="1:48" s="116" customFormat="1" ht="21.75" customHeight="1">
      <c r="A706" s="358" t="s">
        <v>504</v>
      </c>
      <c r="B706" s="355" t="s">
        <v>515</v>
      </c>
      <c r="C706" s="355" t="s">
        <v>440</v>
      </c>
      <c r="D706" s="192" t="s">
        <v>41</v>
      </c>
      <c r="E706" s="186">
        <f t="shared" si="1781"/>
        <v>198.42</v>
      </c>
      <c r="F706" s="186">
        <f t="shared" si="1779"/>
        <v>198.42</v>
      </c>
      <c r="G706" s="186">
        <f t="shared" si="1785"/>
        <v>100</v>
      </c>
      <c r="H706" s="186">
        <f>H707+H708+H709+H711</f>
        <v>0</v>
      </c>
      <c r="I706" s="186">
        <f t="shared" ref="I706:AT706" si="1788">I707+I708+I709+I711</f>
        <v>0</v>
      </c>
      <c r="J706" s="186">
        <f t="shared" si="1788"/>
        <v>0</v>
      </c>
      <c r="K706" s="186">
        <f t="shared" si="1788"/>
        <v>0</v>
      </c>
      <c r="L706" s="186">
        <f t="shared" si="1788"/>
        <v>0</v>
      </c>
      <c r="M706" s="186">
        <f t="shared" si="1788"/>
        <v>0</v>
      </c>
      <c r="N706" s="186">
        <f t="shared" si="1788"/>
        <v>0</v>
      </c>
      <c r="O706" s="186">
        <f t="shared" si="1788"/>
        <v>0</v>
      </c>
      <c r="P706" s="186">
        <f t="shared" si="1788"/>
        <v>0</v>
      </c>
      <c r="Q706" s="186">
        <f t="shared" si="1788"/>
        <v>0</v>
      </c>
      <c r="R706" s="186">
        <f t="shared" si="1788"/>
        <v>0</v>
      </c>
      <c r="S706" s="186">
        <f t="shared" si="1788"/>
        <v>0</v>
      </c>
      <c r="T706" s="186">
        <f t="shared" si="1788"/>
        <v>0</v>
      </c>
      <c r="U706" s="186">
        <f t="shared" si="1788"/>
        <v>0</v>
      </c>
      <c r="V706" s="186">
        <f t="shared" si="1788"/>
        <v>0</v>
      </c>
      <c r="W706" s="186">
        <f t="shared" si="1788"/>
        <v>0</v>
      </c>
      <c r="X706" s="186">
        <f t="shared" si="1788"/>
        <v>0</v>
      </c>
      <c r="Y706" s="186">
        <f t="shared" si="1788"/>
        <v>0</v>
      </c>
      <c r="Z706" s="186">
        <f t="shared" si="1788"/>
        <v>0</v>
      </c>
      <c r="AA706" s="186">
        <f t="shared" si="1788"/>
        <v>0</v>
      </c>
      <c r="AB706" s="186">
        <f t="shared" si="1788"/>
        <v>0</v>
      </c>
      <c r="AC706" s="186">
        <f t="shared" si="1788"/>
        <v>0</v>
      </c>
      <c r="AD706" s="186">
        <f t="shared" si="1788"/>
        <v>0</v>
      </c>
      <c r="AE706" s="186">
        <f t="shared" si="1788"/>
        <v>0</v>
      </c>
      <c r="AF706" s="186">
        <f t="shared" si="1788"/>
        <v>198.42</v>
      </c>
      <c r="AG706" s="186">
        <f t="shared" si="1788"/>
        <v>198.42</v>
      </c>
      <c r="AH706" s="186">
        <f t="shared" si="1788"/>
        <v>0</v>
      </c>
      <c r="AI706" s="186">
        <f t="shared" si="1788"/>
        <v>0</v>
      </c>
      <c r="AJ706" s="186">
        <f t="shared" si="1788"/>
        <v>0</v>
      </c>
      <c r="AK706" s="186">
        <f t="shared" si="1788"/>
        <v>0</v>
      </c>
      <c r="AL706" s="186">
        <f t="shared" si="1788"/>
        <v>0</v>
      </c>
      <c r="AM706" s="186">
        <f t="shared" si="1788"/>
        <v>0</v>
      </c>
      <c r="AN706" s="186">
        <f t="shared" si="1788"/>
        <v>0</v>
      </c>
      <c r="AO706" s="186">
        <f t="shared" si="1788"/>
        <v>0</v>
      </c>
      <c r="AP706" s="186">
        <f t="shared" si="1788"/>
        <v>0</v>
      </c>
      <c r="AQ706" s="186">
        <f t="shared" si="1788"/>
        <v>0</v>
      </c>
      <c r="AR706" s="186">
        <f t="shared" si="1788"/>
        <v>0</v>
      </c>
      <c r="AS706" s="186">
        <f t="shared" si="1788"/>
        <v>0</v>
      </c>
      <c r="AT706" s="186">
        <f t="shared" si="1788"/>
        <v>0</v>
      </c>
      <c r="AU706" s="186">
        <f>AU707+AU708+AU709+AU711</f>
        <v>0</v>
      </c>
      <c r="AV706" s="300"/>
    </row>
    <row r="707" spans="1:48">
      <c r="A707" s="359"/>
      <c r="B707" s="356"/>
      <c r="C707" s="356"/>
      <c r="D707" s="188" t="s">
        <v>37</v>
      </c>
      <c r="E707" s="186">
        <f t="shared" si="1781"/>
        <v>0</v>
      </c>
      <c r="F707" s="186">
        <f t="shared" si="1779"/>
        <v>0</v>
      </c>
      <c r="G707" s="186" t="e">
        <f t="shared" si="1785"/>
        <v>#DIV/0!</v>
      </c>
      <c r="H707" s="184"/>
      <c r="I707" s="184"/>
      <c r="J707" s="190"/>
      <c r="K707" s="184"/>
      <c r="L707" s="184"/>
      <c r="M707" s="190"/>
      <c r="N707" s="184"/>
      <c r="O707" s="184"/>
      <c r="P707" s="190"/>
      <c r="Q707" s="184"/>
      <c r="R707" s="184"/>
      <c r="S707" s="190"/>
      <c r="T707" s="184"/>
      <c r="U707" s="184"/>
      <c r="V707" s="190"/>
      <c r="W707" s="184"/>
      <c r="X707" s="184"/>
      <c r="Y707" s="190"/>
      <c r="Z707" s="184"/>
      <c r="AA707" s="184"/>
      <c r="AB707" s="190"/>
      <c r="AC707" s="184"/>
      <c r="AD707" s="184"/>
      <c r="AE707" s="190"/>
      <c r="AF707" s="184"/>
      <c r="AG707" s="184"/>
      <c r="AH707" s="190"/>
      <c r="AI707" s="184"/>
      <c r="AJ707" s="184"/>
      <c r="AK707" s="190"/>
      <c r="AL707" s="184"/>
      <c r="AM707" s="184"/>
      <c r="AN707" s="184"/>
      <c r="AO707" s="184"/>
      <c r="AP707" s="190"/>
      <c r="AQ707" s="190"/>
      <c r="AR707" s="190"/>
      <c r="AS707" s="184"/>
      <c r="AT707" s="184"/>
      <c r="AU707" s="190"/>
      <c r="AV707" s="300"/>
    </row>
    <row r="708" spans="1:48" ht="31.2" customHeight="1">
      <c r="A708" s="359"/>
      <c r="B708" s="356"/>
      <c r="C708" s="356"/>
      <c r="D708" s="188" t="s">
        <v>2</v>
      </c>
      <c r="E708" s="186">
        <f t="shared" si="1781"/>
        <v>0</v>
      </c>
      <c r="F708" s="186">
        <f t="shared" si="1779"/>
        <v>0</v>
      </c>
      <c r="G708" s="186" t="e">
        <f t="shared" si="1785"/>
        <v>#DIV/0!</v>
      </c>
      <c r="H708" s="184"/>
      <c r="I708" s="184"/>
      <c r="J708" s="190"/>
      <c r="K708" s="184"/>
      <c r="L708" s="184"/>
      <c r="M708" s="190"/>
      <c r="N708" s="184"/>
      <c r="O708" s="184"/>
      <c r="P708" s="190"/>
      <c r="Q708" s="184"/>
      <c r="R708" s="184"/>
      <c r="S708" s="190"/>
      <c r="T708" s="184"/>
      <c r="U708" s="184"/>
      <c r="V708" s="190"/>
      <c r="W708" s="184"/>
      <c r="X708" s="184"/>
      <c r="Y708" s="190"/>
      <c r="Z708" s="184"/>
      <c r="AA708" s="184"/>
      <c r="AB708" s="190"/>
      <c r="AC708" s="184"/>
      <c r="AD708" s="184"/>
      <c r="AE708" s="190"/>
      <c r="AF708" s="184"/>
      <c r="AG708" s="184"/>
      <c r="AH708" s="190"/>
      <c r="AI708" s="184"/>
      <c r="AJ708" s="184"/>
      <c r="AK708" s="190"/>
      <c r="AL708" s="190"/>
      <c r="AM708" s="190"/>
      <c r="AN708" s="184"/>
      <c r="AO708" s="184"/>
      <c r="AP708" s="190"/>
      <c r="AQ708" s="190"/>
      <c r="AR708" s="190"/>
      <c r="AS708" s="184"/>
      <c r="AT708" s="184"/>
      <c r="AU708" s="190"/>
      <c r="AV708" s="300"/>
    </row>
    <row r="709" spans="1:48" ht="21.75" customHeight="1">
      <c r="A709" s="359"/>
      <c r="B709" s="356"/>
      <c r="C709" s="356"/>
      <c r="D709" s="209" t="s">
        <v>456</v>
      </c>
      <c r="E709" s="186">
        <f t="shared" si="1781"/>
        <v>196.44</v>
      </c>
      <c r="F709" s="186">
        <f t="shared" si="1779"/>
        <v>196.44</v>
      </c>
      <c r="G709" s="186">
        <f t="shared" si="1785"/>
        <v>100</v>
      </c>
      <c r="H709" s="184"/>
      <c r="I709" s="184"/>
      <c r="J709" s="190"/>
      <c r="K709" s="184"/>
      <c r="L709" s="184"/>
      <c r="M709" s="190"/>
      <c r="N709" s="184"/>
      <c r="O709" s="184"/>
      <c r="P709" s="190"/>
      <c r="Q709" s="184"/>
      <c r="R709" s="184"/>
      <c r="S709" s="190"/>
      <c r="T709" s="184"/>
      <c r="U709" s="184"/>
      <c r="V709" s="190"/>
      <c r="W709" s="184"/>
      <c r="X709" s="184"/>
      <c r="Y709" s="190"/>
      <c r="Z709" s="184"/>
      <c r="AA709" s="184"/>
      <c r="AB709" s="190"/>
      <c r="AC709" s="184"/>
      <c r="AD709" s="184"/>
      <c r="AE709" s="190"/>
      <c r="AF709" s="204">
        <v>196.44</v>
      </c>
      <c r="AG709" s="204">
        <v>196.44</v>
      </c>
      <c r="AH709" s="190"/>
      <c r="AI709" s="204"/>
      <c r="AJ709" s="184"/>
      <c r="AK709" s="190"/>
      <c r="AL709" s="190"/>
      <c r="AM709" s="190"/>
      <c r="AN709" s="184"/>
      <c r="AO709" s="184"/>
      <c r="AP709" s="190"/>
      <c r="AQ709" s="190"/>
      <c r="AR709" s="190"/>
      <c r="AS709" s="184"/>
      <c r="AT709" s="184"/>
      <c r="AU709" s="190"/>
      <c r="AV709" s="300"/>
    </row>
    <row r="710" spans="1:48" ht="30" customHeight="1">
      <c r="A710" s="359"/>
      <c r="B710" s="356"/>
      <c r="C710" s="356"/>
      <c r="D710" s="189" t="s">
        <v>273</v>
      </c>
      <c r="E710" s="186">
        <f t="shared" si="1781"/>
        <v>0</v>
      </c>
      <c r="F710" s="186">
        <f t="shared" si="1779"/>
        <v>0</v>
      </c>
      <c r="G710" s="186" t="e">
        <f t="shared" si="1785"/>
        <v>#DIV/0!</v>
      </c>
      <c r="H710" s="184"/>
      <c r="I710" s="184"/>
      <c r="J710" s="190"/>
      <c r="K710" s="184"/>
      <c r="L710" s="184"/>
      <c r="M710" s="190"/>
      <c r="N710" s="184"/>
      <c r="O710" s="184"/>
      <c r="P710" s="190"/>
      <c r="Q710" s="184"/>
      <c r="R710" s="184"/>
      <c r="S710" s="190"/>
      <c r="T710" s="184"/>
      <c r="U710" s="184"/>
      <c r="V710" s="190"/>
      <c r="W710" s="184"/>
      <c r="X710" s="184"/>
      <c r="Y710" s="190"/>
      <c r="Z710" s="184"/>
      <c r="AA710" s="184"/>
      <c r="AB710" s="190"/>
      <c r="AC710" s="184"/>
      <c r="AD710" s="184"/>
      <c r="AE710" s="190"/>
      <c r="AF710" s="204"/>
      <c r="AG710" s="204"/>
      <c r="AH710" s="190"/>
      <c r="AI710" s="204"/>
      <c r="AJ710" s="184"/>
      <c r="AK710" s="190"/>
      <c r="AL710" s="190"/>
      <c r="AM710" s="190"/>
      <c r="AN710" s="184"/>
      <c r="AO710" s="184"/>
      <c r="AP710" s="190"/>
      <c r="AQ710" s="190"/>
      <c r="AR710" s="190"/>
      <c r="AS710" s="184"/>
      <c r="AT710" s="184"/>
      <c r="AU710" s="190"/>
      <c r="AV710" s="300"/>
    </row>
    <row r="711" spans="1:48" ht="30" customHeight="1">
      <c r="A711" s="360"/>
      <c r="B711" s="357"/>
      <c r="C711" s="357"/>
      <c r="D711" s="209" t="s">
        <v>441</v>
      </c>
      <c r="E711" s="186">
        <f t="shared" si="1781"/>
        <v>1.98</v>
      </c>
      <c r="F711" s="186">
        <f t="shared" si="1779"/>
        <v>1.98</v>
      </c>
      <c r="G711" s="186">
        <f t="shared" si="1785"/>
        <v>100</v>
      </c>
      <c r="H711" s="184"/>
      <c r="I711" s="184"/>
      <c r="J711" s="190"/>
      <c r="K711" s="184"/>
      <c r="L711" s="184"/>
      <c r="M711" s="190"/>
      <c r="N711" s="184"/>
      <c r="O711" s="184"/>
      <c r="P711" s="190"/>
      <c r="Q711" s="184"/>
      <c r="R711" s="184"/>
      <c r="S711" s="190"/>
      <c r="T711" s="184"/>
      <c r="U711" s="184"/>
      <c r="V711" s="190"/>
      <c r="W711" s="184"/>
      <c r="X711" s="184"/>
      <c r="Y711" s="190"/>
      <c r="Z711" s="184"/>
      <c r="AA711" s="184"/>
      <c r="AB711" s="190"/>
      <c r="AC711" s="184"/>
      <c r="AD711" s="184"/>
      <c r="AE711" s="190"/>
      <c r="AF711" s="204">
        <v>1.98</v>
      </c>
      <c r="AG711" s="204">
        <v>1.98</v>
      </c>
      <c r="AH711" s="190"/>
      <c r="AI711" s="204"/>
      <c r="AJ711" s="184"/>
      <c r="AK711" s="190"/>
      <c r="AL711" s="190"/>
      <c r="AM711" s="190"/>
      <c r="AN711" s="184"/>
      <c r="AO711" s="184"/>
      <c r="AP711" s="190"/>
      <c r="AQ711" s="190"/>
      <c r="AR711" s="190"/>
      <c r="AS711" s="184"/>
      <c r="AT711" s="184"/>
      <c r="AU711" s="190"/>
      <c r="AV711" s="234"/>
    </row>
    <row r="712" spans="1:48" s="116" customFormat="1" ht="21.75" customHeight="1">
      <c r="A712" s="358" t="s">
        <v>505</v>
      </c>
      <c r="B712" s="355" t="s">
        <v>516</v>
      </c>
      <c r="C712" s="355" t="s">
        <v>440</v>
      </c>
      <c r="D712" s="192" t="s">
        <v>41</v>
      </c>
      <c r="E712" s="186">
        <f t="shared" si="1781"/>
        <v>29.11</v>
      </c>
      <c r="F712" s="186">
        <f t="shared" ref="F712:F743" si="1789">I712+L712+O712+R712+U712+X712+AA712+AD712+AG712+AJ712+AO712+AT712</f>
        <v>29.11</v>
      </c>
      <c r="G712" s="186">
        <f t="shared" ref="G712:G723" si="1790">F712/E712*100</f>
        <v>100</v>
      </c>
      <c r="H712" s="186">
        <f>H713+H714+H715+H717</f>
        <v>0</v>
      </c>
      <c r="I712" s="186">
        <f t="shared" ref="I712:AT712" si="1791">I713+I714+I715+I717</f>
        <v>0</v>
      </c>
      <c r="J712" s="186">
        <f t="shared" si="1791"/>
        <v>0</v>
      </c>
      <c r="K712" s="186">
        <f t="shared" si="1791"/>
        <v>0</v>
      </c>
      <c r="L712" s="186">
        <f t="shared" si="1791"/>
        <v>0</v>
      </c>
      <c r="M712" s="186">
        <f t="shared" si="1791"/>
        <v>0</v>
      </c>
      <c r="N712" s="186">
        <f t="shared" si="1791"/>
        <v>0</v>
      </c>
      <c r="O712" s="186">
        <f t="shared" si="1791"/>
        <v>0</v>
      </c>
      <c r="P712" s="186">
        <f t="shared" si="1791"/>
        <v>0</v>
      </c>
      <c r="Q712" s="186">
        <f t="shared" si="1791"/>
        <v>0</v>
      </c>
      <c r="R712" s="186">
        <f t="shared" si="1791"/>
        <v>0</v>
      </c>
      <c r="S712" s="186">
        <f t="shared" si="1791"/>
        <v>0</v>
      </c>
      <c r="T712" s="186">
        <f t="shared" si="1791"/>
        <v>0</v>
      </c>
      <c r="U712" s="186">
        <f t="shared" si="1791"/>
        <v>0</v>
      </c>
      <c r="V712" s="186">
        <f t="shared" si="1791"/>
        <v>0</v>
      </c>
      <c r="W712" s="186">
        <f t="shared" si="1791"/>
        <v>0</v>
      </c>
      <c r="X712" s="186">
        <f t="shared" si="1791"/>
        <v>0</v>
      </c>
      <c r="Y712" s="186">
        <f t="shared" si="1791"/>
        <v>0</v>
      </c>
      <c r="Z712" s="186">
        <f t="shared" si="1791"/>
        <v>0</v>
      </c>
      <c r="AA712" s="186">
        <f t="shared" si="1791"/>
        <v>0</v>
      </c>
      <c r="AB712" s="186">
        <f t="shared" si="1791"/>
        <v>0</v>
      </c>
      <c r="AC712" s="186">
        <f t="shared" si="1791"/>
        <v>0</v>
      </c>
      <c r="AD712" s="186">
        <f t="shared" si="1791"/>
        <v>0</v>
      </c>
      <c r="AE712" s="186">
        <f t="shared" si="1791"/>
        <v>0</v>
      </c>
      <c r="AF712" s="186">
        <f t="shared" si="1791"/>
        <v>29.11</v>
      </c>
      <c r="AG712" s="186">
        <f t="shared" si="1791"/>
        <v>29.11</v>
      </c>
      <c r="AH712" s="186">
        <f t="shared" si="1791"/>
        <v>0</v>
      </c>
      <c r="AI712" s="186">
        <f t="shared" si="1791"/>
        <v>0</v>
      </c>
      <c r="AJ712" s="186">
        <f t="shared" si="1791"/>
        <v>0</v>
      </c>
      <c r="AK712" s="186">
        <f t="shared" si="1791"/>
        <v>0</v>
      </c>
      <c r="AL712" s="186">
        <f t="shared" si="1791"/>
        <v>0</v>
      </c>
      <c r="AM712" s="186">
        <f t="shared" si="1791"/>
        <v>0</v>
      </c>
      <c r="AN712" s="186">
        <f t="shared" si="1791"/>
        <v>0</v>
      </c>
      <c r="AO712" s="186">
        <f t="shared" si="1791"/>
        <v>0</v>
      </c>
      <c r="AP712" s="186">
        <f t="shared" si="1791"/>
        <v>0</v>
      </c>
      <c r="AQ712" s="186">
        <f t="shared" si="1791"/>
        <v>0</v>
      </c>
      <c r="AR712" s="186">
        <f t="shared" si="1791"/>
        <v>0</v>
      </c>
      <c r="AS712" s="186">
        <f t="shared" si="1791"/>
        <v>0</v>
      </c>
      <c r="AT712" s="186">
        <f t="shared" si="1791"/>
        <v>0</v>
      </c>
      <c r="AU712" s="186">
        <f>AU713+AU714+AU715+AU717</f>
        <v>0</v>
      </c>
      <c r="AV712" s="300"/>
    </row>
    <row r="713" spans="1:48">
      <c r="A713" s="359"/>
      <c r="B713" s="356"/>
      <c r="C713" s="356"/>
      <c r="D713" s="188" t="s">
        <v>37</v>
      </c>
      <c r="E713" s="186">
        <f t="shared" ref="E713:E744" si="1792">H713+K713+N713+Q713+T713+W713+Z713+AC713+AF713+AI713+AN713+AS713</f>
        <v>0</v>
      </c>
      <c r="F713" s="186">
        <f t="shared" si="1789"/>
        <v>0</v>
      </c>
      <c r="G713" s="186" t="e">
        <f t="shared" si="1790"/>
        <v>#DIV/0!</v>
      </c>
      <c r="H713" s="184"/>
      <c r="I713" s="184"/>
      <c r="J713" s="190"/>
      <c r="K713" s="184"/>
      <c r="L713" s="184"/>
      <c r="M713" s="190"/>
      <c r="N713" s="184"/>
      <c r="O713" s="184"/>
      <c r="P713" s="190"/>
      <c r="Q713" s="184"/>
      <c r="R713" s="184"/>
      <c r="S713" s="190"/>
      <c r="T713" s="184"/>
      <c r="U713" s="184"/>
      <c r="V713" s="190"/>
      <c r="W713" s="184"/>
      <c r="X713" s="184"/>
      <c r="Y713" s="190"/>
      <c r="Z713" s="184"/>
      <c r="AA713" s="184"/>
      <c r="AB713" s="190"/>
      <c r="AC713" s="184"/>
      <c r="AD713" s="184"/>
      <c r="AE713" s="190"/>
      <c r="AF713" s="184"/>
      <c r="AG713" s="184"/>
      <c r="AH713" s="190"/>
      <c r="AI713" s="184"/>
      <c r="AJ713" s="184"/>
      <c r="AK713" s="190"/>
      <c r="AL713" s="184"/>
      <c r="AM713" s="184"/>
      <c r="AN713" s="184"/>
      <c r="AO713" s="184"/>
      <c r="AP713" s="190"/>
      <c r="AQ713" s="190"/>
      <c r="AR713" s="190"/>
      <c r="AS713" s="184"/>
      <c r="AT713" s="184"/>
      <c r="AU713" s="190"/>
      <c r="AV713" s="300"/>
    </row>
    <row r="714" spans="1:48" ht="31.2" customHeight="1">
      <c r="A714" s="359"/>
      <c r="B714" s="356"/>
      <c r="C714" s="356"/>
      <c r="D714" s="188" t="s">
        <v>2</v>
      </c>
      <c r="E714" s="186">
        <f t="shared" si="1792"/>
        <v>0</v>
      </c>
      <c r="F714" s="186">
        <f t="shared" si="1789"/>
        <v>0</v>
      </c>
      <c r="G714" s="186" t="e">
        <f t="shared" si="1790"/>
        <v>#DIV/0!</v>
      </c>
      <c r="H714" s="184"/>
      <c r="I714" s="184"/>
      <c r="J714" s="190"/>
      <c r="K714" s="184"/>
      <c r="L714" s="184"/>
      <c r="M714" s="190"/>
      <c r="N714" s="184"/>
      <c r="O714" s="184"/>
      <c r="P714" s="190"/>
      <c r="Q714" s="184"/>
      <c r="R714" s="184"/>
      <c r="S714" s="190"/>
      <c r="T714" s="184"/>
      <c r="U714" s="184"/>
      <c r="V714" s="190"/>
      <c r="W714" s="184"/>
      <c r="X714" s="184"/>
      <c r="Y714" s="190"/>
      <c r="Z714" s="184"/>
      <c r="AA714" s="184"/>
      <c r="AB714" s="190"/>
      <c r="AC714" s="184"/>
      <c r="AD714" s="184"/>
      <c r="AE714" s="190"/>
      <c r="AF714" s="184"/>
      <c r="AG714" s="184"/>
      <c r="AH714" s="190"/>
      <c r="AI714" s="184"/>
      <c r="AJ714" s="184"/>
      <c r="AK714" s="190"/>
      <c r="AL714" s="190"/>
      <c r="AM714" s="190"/>
      <c r="AN714" s="184"/>
      <c r="AO714" s="184"/>
      <c r="AP714" s="190"/>
      <c r="AQ714" s="190"/>
      <c r="AR714" s="190"/>
      <c r="AS714" s="184"/>
      <c r="AT714" s="184"/>
      <c r="AU714" s="190"/>
      <c r="AV714" s="300"/>
    </row>
    <row r="715" spans="1:48" ht="21.75" customHeight="1">
      <c r="A715" s="359"/>
      <c r="B715" s="356"/>
      <c r="C715" s="356"/>
      <c r="D715" s="209" t="s">
        <v>456</v>
      </c>
      <c r="E715" s="186">
        <f t="shared" si="1792"/>
        <v>28.82</v>
      </c>
      <c r="F715" s="186">
        <f t="shared" si="1789"/>
        <v>28.82</v>
      </c>
      <c r="G715" s="186">
        <f t="shared" si="1790"/>
        <v>100</v>
      </c>
      <c r="H715" s="184"/>
      <c r="I715" s="184"/>
      <c r="J715" s="190"/>
      <c r="K715" s="184"/>
      <c r="L715" s="184"/>
      <c r="M715" s="190"/>
      <c r="N715" s="184"/>
      <c r="O715" s="184"/>
      <c r="P715" s="190"/>
      <c r="Q715" s="184"/>
      <c r="R715" s="184"/>
      <c r="S715" s="190"/>
      <c r="T715" s="184"/>
      <c r="U715" s="184"/>
      <c r="V715" s="190"/>
      <c r="W715" s="184"/>
      <c r="X715" s="184"/>
      <c r="Y715" s="190"/>
      <c r="Z715" s="184"/>
      <c r="AA715" s="184"/>
      <c r="AB715" s="190"/>
      <c r="AC715" s="184"/>
      <c r="AD715" s="184"/>
      <c r="AE715" s="190"/>
      <c r="AF715" s="204">
        <v>28.82</v>
      </c>
      <c r="AG715" s="204">
        <v>28.82</v>
      </c>
      <c r="AH715" s="190"/>
      <c r="AI715" s="204"/>
      <c r="AJ715" s="184"/>
      <c r="AK715" s="190"/>
      <c r="AL715" s="190"/>
      <c r="AM715" s="190"/>
      <c r="AN715" s="184"/>
      <c r="AO715" s="184"/>
      <c r="AP715" s="190"/>
      <c r="AQ715" s="190"/>
      <c r="AR715" s="190"/>
      <c r="AS715" s="184"/>
      <c r="AT715" s="184"/>
      <c r="AU715" s="190"/>
      <c r="AV715" s="300"/>
    </row>
    <row r="716" spans="1:48" ht="30" customHeight="1">
      <c r="A716" s="359"/>
      <c r="B716" s="356"/>
      <c r="C716" s="356"/>
      <c r="D716" s="189" t="s">
        <v>273</v>
      </c>
      <c r="E716" s="186">
        <f t="shared" si="1792"/>
        <v>0</v>
      </c>
      <c r="F716" s="186">
        <f t="shared" si="1789"/>
        <v>0</v>
      </c>
      <c r="G716" s="186" t="e">
        <f t="shared" si="1790"/>
        <v>#DIV/0!</v>
      </c>
      <c r="H716" s="184"/>
      <c r="I716" s="184"/>
      <c r="J716" s="190"/>
      <c r="K716" s="184"/>
      <c r="L716" s="184"/>
      <c r="M716" s="190"/>
      <c r="N716" s="184"/>
      <c r="O716" s="184"/>
      <c r="P716" s="190"/>
      <c r="Q716" s="184"/>
      <c r="R716" s="184"/>
      <c r="S716" s="190"/>
      <c r="T716" s="184"/>
      <c r="U716" s="184"/>
      <c r="V716" s="190"/>
      <c r="W716" s="184"/>
      <c r="X716" s="184"/>
      <c r="Y716" s="190"/>
      <c r="Z716" s="184"/>
      <c r="AA716" s="184"/>
      <c r="AB716" s="190"/>
      <c r="AC716" s="184"/>
      <c r="AD716" s="184"/>
      <c r="AE716" s="190"/>
      <c r="AF716" s="204"/>
      <c r="AG716" s="204"/>
      <c r="AH716" s="190"/>
      <c r="AI716" s="204"/>
      <c r="AJ716" s="184"/>
      <c r="AK716" s="190"/>
      <c r="AL716" s="190"/>
      <c r="AM716" s="190"/>
      <c r="AN716" s="184"/>
      <c r="AO716" s="184"/>
      <c r="AP716" s="190"/>
      <c r="AQ716" s="190"/>
      <c r="AR716" s="190"/>
      <c r="AS716" s="184"/>
      <c r="AT716" s="184"/>
      <c r="AU716" s="190"/>
      <c r="AV716" s="300"/>
    </row>
    <row r="717" spans="1:48" ht="30" customHeight="1">
      <c r="A717" s="360"/>
      <c r="B717" s="357"/>
      <c r="C717" s="357"/>
      <c r="D717" s="209" t="s">
        <v>441</v>
      </c>
      <c r="E717" s="186">
        <f t="shared" si="1792"/>
        <v>0.28999999999999998</v>
      </c>
      <c r="F717" s="186">
        <f t="shared" si="1789"/>
        <v>0.28999999999999998</v>
      </c>
      <c r="G717" s="186">
        <f t="shared" si="1790"/>
        <v>100</v>
      </c>
      <c r="H717" s="184"/>
      <c r="I717" s="184"/>
      <c r="J717" s="190"/>
      <c r="K717" s="184"/>
      <c r="L717" s="184"/>
      <c r="M717" s="190"/>
      <c r="N717" s="184"/>
      <c r="O717" s="184"/>
      <c r="P717" s="190"/>
      <c r="Q717" s="184"/>
      <c r="R717" s="184"/>
      <c r="S717" s="190"/>
      <c r="T717" s="184"/>
      <c r="U717" s="184"/>
      <c r="V717" s="190"/>
      <c r="W717" s="184"/>
      <c r="X717" s="184"/>
      <c r="Y717" s="190"/>
      <c r="Z717" s="184"/>
      <c r="AA717" s="184"/>
      <c r="AB717" s="190"/>
      <c r="AC717" s="184"/>
      <c r="AD717" s="184"/>
      <c r="AE717" s="190"/>
      <c r="AF717" s="204">
        <v>0.28999999999999998</v>
      </c>
      <c r="AG717" s="204">
        <v>0.28999999999999998</v>
      </c>
      <c r="AH717" s="190"/>
      <c r="AI717" s="204"/>
      <c r="AJ717" s="184"/>
      <c r="AK717" s="190"/>
      <c r="AL717" s="190"/>
      <c r="AM717" s="190"/>
      <c r="AN717" s="184"/>
      <c r="AO717" s="184"/>
      <c r="AP717" s="190"/>
      <c r="AQ717" s="190"/>
      <c r="AR717" s="190"/>
      <c r="AS717" s="184"/>
      <c r="AT717" s="184"/>
      <c r="AU717" s="190"/>
      <c r="AV717" s="234"/>
    </row>
    <row r="718" spans="1:48" s="116" customFormat="1" ht="21.75" customHeight="1">
      <c r="A718" s="358" t="s">
        <v>506</v>
      </c>
      <c r="B718" s="355" t="s">
        <v>517</v>
      </c>
      <c r="C718" s="355" t="s">
        <v>440</v>
      </c>
      <c r="D718" s="192" t="s">
        <v>41</v>
      </c>
      <c r="E718" s="186">
        <f t="shared" si="1792"/>
        <v>48.449999999999996</v>
      </c>
      <c r="F718" s="186">
        <f t="shared" si="1789"/>
        <v>48.449999999999996</v>
      </c>
      <c r="G718" s="186">
        <f t="shared" si="1790"/>
        <v>100</v>
      </c>
      <c r="H718" s="186">
        <f>H719+H720+H721+H723</f>
        <v>0</v>
      </c>
      <c r="I718" s="186">
        <f t="shared" ref="I718:AT718" si="1793">I719+I720+I721+I723</f>
        <v>0</v>
      </c>
      <c r="J718" s="186">
        <f t="shared" si="1793"/>
        <v>0</v>
      </c>
      <c r="K718" s="186">
        <f t="shared" si="1793"/>
        <v>0</v>
      </c>
      <c r="L718" s="186">
        <f t="shared" si="1793"/>
        <v>0</v>
      </c>
      <c r="M718" s="186">
        <f t="shared" si="1793"/>
        <v>0</v>
      </c>
      <c r="N718" s="186">
        <f t="shared" si="1793"/>
        <v>0</v>
      </c>
      <c r="O718" s="186">
        <f t="shared" si="1793"/>
        <v>0</v>
      </c>
      <c r="P718" s="186">
        <f t="shared" si="1793"/>
        <v>0</v>
      </c>
      <c r="Q718" s="186">
        <f t="shared" si="1793"/>
        <v>0</v>
      </c>
      <c r="R718" s="186">
        <f t="shared" si="1793"/>
        <v>0</v>
      </c>
      <c r="S718" s="186">
        <f t="shared" si="1793"/>
        <v>0</v>
      </c>
      <c r="T718" s="186">
        <f t="shared" si="1793"/>
        <v>0</v>
      </c>
      <c r="U718" s="186">
        <f t="shared" si="1793"/>
        <v>0</v>
      </c>
      <c r="V718" s="186">
        <f t="shared" si="1793"/>
        <v>0</v>
      </c>
      <c r="W718" s="186">
        <f t="shared" si="1793"/>
        <v>0</v>
      </c>
      <c r="X718" s="186">
        <f t="shared" si="1793"/>
        <v>0</v>
      </c>
      <c r="Y718" s="186">
        <f t="shared" si="1793"/>
        <v>0</v>
      </c>
      <c r="Z718" s="186">
        <f t="shared" si="1793"/>
        <v>0</v>
      </c>
      <c r="AA718" s="186">
        <f t="shared" si="1793"/>
        <v>0</v>
      </c>
      <c r="AB718" s="186">
        <f t="shared" si="1793"/>
        <v>0</v>
      </c>
      <c r="AC718" s="186">
        <f t="shared" si="1793"/>
        <v>0</v>
      </c>
      <c r="AD718" s="186">
        <f t="shared" si="1793"/>
        <v>0</v>
      </c>
      <c r="AE718" s="186">
        <f t="shared" si="1793"/>
        <v>0</v>
      </c>
      <c r="AF718" s="186">
        <f t="shared" si="1793"/>
        <v>48.449999999999996</v>
      </c>
      <c r="AG718" s="186">
        <f t="shared" si="1793"/>
        <v>48.449999999999996</v>
      </c>
      <c r="AH718" s="186">
        <f t="shared" si="1793"/>
        <v>0</v>
      </c>
      <c r="AI718" s="186">
        <f t="shared" si="1793"/>
        <v>0</v>
      </c>
      <c r="AJ718" s="186">
        <f t="shared" si="1793"/>
        <v>0</v>
      </c>
      <c r="AK718" s="186">
        <f t="shared" si="1793"/>
        <v>0</v>
      </c>
      <c r="AL718" s="186">
        <f t="shared" si="1793"/>
        <v>0</v>
      </c>
      <c r="AM718" s="186">
        <f t="shared" si="1793"/>
        <v>0</v>
      </c>
      <c r="AN718" s="186">
        <f t="shared" si="1793"/>
        <v>0</v>
      </c>
      <c r="AO718" s="186">
        <f t="shared" si="1793"/>
        <v>0</v>
      </c>
      <c r="AP718" s="186">
        <f t="shared" si="1793"/>
        <v>0</v>
      </c>
      <c r="AQ718" s="186">
        <f t="shared" si="1793"/>
        <v>0</v>
      </c>
      <c r="AR718" s="186">
        <f t="shared" si="1793"/>
        <v>0</v>
      </c>
      <c r="AS718" s="186">
        <f t="shared" si="1793"/>
        <v>0</v>
      </c>
      <c r="AT718" s="186">
        <f t="shared" si="1793"/>
        <v>0</v>
      </c>
      <c r="AU718" s="186">
        <f>AU719+AU720+AU721+AU723</f>
        <v>0</v>
      </c>
      <c r="AV718" s="300"/>
    </row>
    <row r="719" spans="1:48">
      <c r="A719" s="359"/>
      <c r="B719" s="356"/>
      <c r="C719" s="356"/>
      <c r="D719" s="188" t="s">
        <v>37</v>
      </c>
      <c r="E719" s="186">
        <f t="shared" si="1792"/>
        <v>0</v>
      </c>
      <c r="F719" s="186">
        <f t="shared" si="1789"/>
        <v>0</v>
      </c>
      <c r="G719" s="186" t="e">
        <f t="shared" si="1790"/>
        <v>#DIV/0!</v>
      </c>
      <c r="H719" s="184"/>
      <c r="I719" s="184"/>
      <c r="J719" s="190"/>
      <c r="K719" s="184"/>
      <c r="L719" s="184"/>
      <c r="M719" s="190"/>
      <c r="N719" s="184"/>
      <c r="O719" s="184"/>
      <c r="P719" s="190"/>
      <c r="Q719" s="184"/>
      <c r="R719" s="184"/>
      <c r="S719" s="190"/>
      <c r="T719" s="184"/>
      <c r="U719" s="184"/>
      <c r="V719" s="190"/>
      <c r="W719" s="184"/>
      <c r="X719" s="184"/>
      <c r="Y719" s="190"/>
      <c r="Z719" s="184"/>
      <c r="AA719" s="184"/>
      <c r="AB719" s="190"/>
      <c r="AC719" s="184"/>
      <c r="AD719" s="184"/>
      <c r="AE719" s="190"/>
      <c r="AF719" s="184"/>
      <c r="AG719" s="184"/>
      <c r="AH719" s="190"/>
      <c r="AI719" s="184"/>
      <c r="AJ719" s="184"/>
      <c r="AK719" s="190"/>
      <c r="AL719" s="184"/>
      <c r="AM719" s="184"/>
      <c r="AN719" s="184"/>
      <c r="AO719" s="184"/>
      <c r="AP719" s="190"/>
      <c r="AQ719" s="190"/>
      <c r="AR719" s="190"/>
      <c r="AS719" s="184"/>
      <c r="AT719" s="184"/>
      <c r="AU719" s="190"/>
      <c r="AV719" s="300"/>
    </row>
    <row r="720" spans="1:48" ht="31.2" customHeight="1">
      <c r="A720" s="359"/>
      <c r="B720" s="356"/>
      <c r="C720" s="356"/>
      <c r="D720" s="188" t="s">
        <v>2</v>
      </c>
      <c r="E720" s="186">
        <f t="shared" si="1792"/>
        <v>0</v>
      </c>
      <c r="F720" s="186">
        <f t="shared" si="1789"/>
        <v>0</v>
      </c>
      <c r="G720" s="186" t="e">
        <f t="shared" si="1790"/>
        <v>#DIV/0!</v>
      </c>
      <c r="H720" s="184"/>
      <c r="I720" s="184"/>
      <c r="J720" s="190"/>
      <c r="K720" s="184"/>
      <c r="L720" s="184"/>
      <c r="M720" s="190"/>
      <c r="N720" s="184"/>
      <c r="O720" s="184"/>
      <c r="P720" s="190"/>
      <c r="Q720" s="184"/>
      <c r="R720" s="184"/>
      <c r="S720" s="190"/>
      <c r="T720" s="184"/>
      <c r="U720" s="184"/>
      <c r="V720" s="190"/>
      <c r="W720" s="184"/>
      <c r="X720" s="184"/>
      <c r="Y720" s="190"/>
      <c r="Z720" s="184"/>
      <c r="AA720" s="184"/>
      <c r="AB720" s="190"/>
      <c r="AC720" s="184"/>
      <c r="AD720" s="184"/>
      <c r="AE720" s="190"/>
      <c r="AF720" s="184"/>
      <c r="AG720" s="184"/>
      <c r="AH720" s="190"/>
      <c r="AI720" s="184"/>
      <c r="AJ720" s="184"/>
      <c r="AK720" s="190"/>
      <c r="AL720" s="190"/>
      <c r="AM720" s="190"/>
      <c r="AN720" s="184"/>
      <c r="AO720" s="184"/>
      <c r="AP720" s="190"/>
      <c r="AQ720" s="190"/>
      <c r="AR720" s="190"/>
      <c r="AS720" s="184"/>
      <c r="AT720" s="184"/>
      <c r="AU720" s="190"/>
      <c r="AV720" s="300"/>
    </row>
    <row r="721" spans="1:48" ht="21.75" customHeight="1">
      <c r="A721" s="359"/>
      <c r="B721" s="356"/>
      <c r="C721" s="356"/>
      <c r="D721" s="209" t="s">
        <v>456</v>
      </c>
      <c r="E721" s="186">
        <f t="shared" si="1792"/>
        <v>47.97</v>
      </c>
      <c r="F721" s="186">
        <f t="shared" si="1789"/>
        <v>47.97</v>
      </c>
      <c r="G721" s="186">
        <f t="shared" si="1790"/>
        <v>100</v>
      </c>
      <c r="H721" s="184"/>
      <c r="I721" s="184"/>
      <c r="J721" s="190"/>
      <c r="K721" s="184"/>
      <c r="L721" s="184"/>
      <c r="M721" s="190"/>
      <c r="N721" s="184"/>
      <c r="O721" s="184"/>
      <c r="P721" s="190"/>
      <c r="Q721" s="184"/>
      <c r="R721" s="184"/>
      <c r="S721" s="190"/>
      <c r="T721" s="184"/>
      <c r="U721" s="184"/>
      <c r="V721" s="190"/>
      <c r="W721" s="184"/>
      <c r="X721" s="184"/>
      <c r="Y721" s="190"/>
      <c r="Z721" s="184"/>
      <c r="AA721" s="184"/>
      <c r="AB721" s="190"/>
      <c r="AC721" s="184"/>
      <c r="AD721" s="184"/>
      <c r="AE721" s="190"/>
      <c r="AF721" s="204">
        <v>47.97</v>
      </c>
      <c r="AG721" s="204">
        <v>47.97</v>
      </c>
      <c r="AH721" s="190"/>
      <c r="AI721" s="204"/>
      <c r="AJ721" s="184"/>
      <c r="AK721" s="190"/>
      <c r="AL721" s="190"/>
      <c r="AM721" s="190"/>
      <c r="AN721" s="184"/>
      <c r="AO721" s="184"/>
      <c r="AP721" s="190"/>
      <c r="AQ721" s="190"/>
      <c r="AR721" s="190"/>
      <c r="AS721" s="184"/>
      <c r="AT721" s="184"/>
      <c r="AU721" s="190"/>
      <c r="AV721" s="300"/>
    </row>
    <row r="722" spans="1:48" ht="30" customHeight="1">
      <c r="A722" s="359"/>
      <c r="B722" s="356"/>
      <c r="C722" s="356"/>
      <c r="D722" s="189" t="s">
        <v>273</v>
      </c>
      <c r="E722" s="186">
        <f t="shared" si="1792"/>
        <v>0</v>
      </c>
      <c r="F722" s="186">
        <f t="shared" si="1789"/>
        <v>0</v>
      </c>
      <c r="G722" s="186" t="e">
        <f t="shared" si="1790"/>
        <v>#DIV/0!</v>
      </c>
      <c r="H722" s="184"/>
      <c r="I722" s="184"/>
      <c r="J722" s="190"/>
      <c r="K722" s="184"/>
      <c r="L722" s="184"/>
      <c r="M722" s="190"/>
      <c r="N722" s="184"/>
      <c r="O722" s="184"/>
      <c r="P722" s="190"/>
      <c r="Q722" s="184"/>
      <c r="R722" s="184"/>
      <c r="S722" s="190"/>
      <c r="T722" s="184"/>
      <c r="U722" s="184"/>
      <c r="V722" s="190"/>
      <c r="W722" s="184"/>
      <c r="X722" s="184"/>
      <c r="Y722" s="190"/>
      <c r="Z722" s="184"/>
      <c r="AA722" s="184"/>
      <c r="AB722" s="190"/>
      <c r="AC722" s="184"/>
      <c r="AD722" s="184"/>
      <c r="AE722" s="190"/>
      <c r="AF722" s="204"/>
      <c r="AG722" s="204"/>
      <c r="AH722" s="190"/>
      <c r="AI722" s="204"/>
      <c r="AJ722" s="184"/>
      <c r="AK722" s="190"/>
      <c r="AL722" s="190"/>
      <c r="AM722" s="190"/>
      <c r="AN722" s="184"/>
      <c r="AO722" s="184"/>
      <c r="AP722" s="190"/>
      <c r="AQ722" s="190"/>
      <c r="AR722" s="190"/>
      <c r="AS722" s="184"/>
      <c r="AT722" s="184"/>
      <c r="AU722" s="190"/>
      <c r="AV722" s="300"/>
    </row>
    <row r="723" spans="1:48" ht="30" customHeight="1">
      <c r="A723" s="360"/>
      <c r="B723" s="357"/>
      <c r="C723" s="357"/>
      <c r="D723" s="209" t="s">
        <v>441</v>
      </c>
      <c r="E723" s="186">
        <f t="shared" si="1792"/>
        <v>0.48</v>
      </c>
      <c r="F723" s="186">
        <f t="shared" si="1789"/>
        <v>0.48</v>
      </c>
      <c r="G723" s="186">
        <f t="shared" si="1790"/>
        <v>100</v>
      </c>
      <c r="H723" s="184"/>
      <c r="I723" s="184"/>
      <c r="J723" s="190"/>
      <c r="K723" s="184"/>
      <c r="L723" s="184"/>
      <c r="M723" s="190"/>
      <c r="N723" s="184"/>
      <c r="O723" s="184"/>
      <c r="P723" s="190"/>
      <c r="Q723" s="184"/>
      <c r="R723" s="184"/>
      <c r="S723" s="190"/>
      <c r="T723" s="184"/>
      <c r="U723" s="184"/>
      <c r="V723" s="190"/>
      <c r="W723" s="184"/>
      <c r="X723" s="184"/>
      <c r="Y723" s="190"/>
      <c r="Z723" s="184"/>
      <c r="AA723" s="184"/>
      <c r="AB723" s="190"/>
      <c r="AC723" s="184"/>
      <c r="AD723" s="184"/>
      <c r="AE723" s="190"/>
      <c r="AF723" s="204">
        <v>0.48</v>
      </c>
      <c r="AG723" s="204">
        <v>0.48</v>
      </c>
      <c r="AH723" s="190"/>
      <c r="AI723" s="204"/>
      <c r="AJ723" s="184"/>
      <c r="AK723" s="190"/>
      <c r="AL723" s="190"/>
      <c r="AM723" s="190"/>
      <c r="AN723" s="184"/>
      <c r="AO723" s="184"/>
      <c r="AP723" s="190"/>
      <c r="AQ723" s="190"/>
      <c r="AR723" s="190"/>
      <c r="AS723" s="184"/>
      <c r="AT723" s="184"/>
      <c r="AU723" s="190"/>
      <c r="AV723" s="234"/>
    </row>
    <row r="724" spans="1:48" s="116" customFormat="1" ht="21.75" customHeight="1">
      <c r="A724" s="358" t="s">
        <v>507</v>
      </c>
      <c r="B724" s="355" t="s">
        <v>518</v>
      </c>
      <c r="C724" s="355" t="s">
        <v>440</v>
      </c>
      <c r="D724" s="192" t="s">
        <v>41</v>
      </c>
      <c r="E724" s="186">
        <f t="shared" si="1792"/>
        <v>2000</v>
      </c>
      <c r="F724" s="186">
        <f t="shared" si="1789"/>
        <v>0</v>
      </c>
      <c r="G724" s="186">
        <f t="shared" ref="G724:G741" si="1794">F724/E724*100</f>
        <v>0</v>
      </c>
      <c r="H724" s="186">
        <f>H725+H726+H727+H729</f>
        <v>0</v>
      </c>
      <c r="I724" s="186">
        <f t="shared" ref="I724:AT724" si="1795">I725+I726+I727+I729</f>
        <v>0</v>
      </c>
      <c r="J724" s="186">
        <f t="shared" si="1795"/>
        <v>0</v>
      </c>
      <c r="K724" s="186">
        <f t="shared" si="1795"/>
        <v>0</v>
      </c>
      <c r="L724" s="186">
        <f t="shared" si="1795"/>
        <v>0</v>
      </c>
      <c r="M724" s="186">
        <f t="shared" si="1795"/>
        <v>0</v>
      </c>
      <c r="N724" s="186">
        <f t="shared" si="1795"/>
        <v>0</v>
      </c>
      <c r="O724" s="186">
        <f t="shared" si="1795"/>
        <v>0</v>
      </c>
      <c r="P724" s="186">
        <f t="shared" si="1795"/>
        <v>0</v>
      </c>
      <c r="Q724" s="186">
        <f t="shared" si="1795"/>
        <v>0</v>
      </c>
      <c r="R724" s="186">
        <f t="shared" si="1795"/>
        <v>0</v>
      </c>
      <c r="S724" s="186">
        <f t="shared" si="1795"/>
        <v>0</v>
      </c>
      <c r="T724" s="186">
        <f t="shared" si="1795"/>
        <v>0</v>
      </c>
      <c r="U724" s="186">
        <f t="shared" si="1795"/>
        <v>0</v>
      </c>
      <c r="V724" s="186">
        <f t="shared" si="1795"/>
        <v>0</v>
      </c>
      <c r="W724" s="186">
        <f t="shared" si="1795"/>
        <v>0</v>
      </c>
      <c r="X724" s="186">
        <f t="shared" si="1795"/>
        <v>0</v>
      </c>
      <c r="Y724" s="186">
        <f t="shared" si="1795"/>
        <v>0</v>
      </c>
      <c r="Z724" s="186">
        <f t="shared" si="1795"/>
        <v>0</v>
      </c>
      <c r="AA724" s="186">
        <f t="shared" si="1795"/>
        <v>0</v>
      </c>
      <c r="AB724" s="186">
        <f t="shared" si="1795"/>
        <v>0</v>
      </c>
      <c r="AC724" s="186">
        <f t="shared" si="1795"/>
        <v>0</v>
      </c>
      <c r="AD724" s="186">
        <f t="shared" si="1795"/>
        <v>0</v>
      </c>
      <c r="AE724" s="186">
        <f t="shared" si="1795"/>
        <v>0</v>
      </c>
      <c r="AF724" s="186">
        <f t="shared" si="1795"/>
        <v>0</v>
      </c>
      <c r="AG724" s="186">
        <f t="shared" si="1795"/>
        <v>0</v>
      </c>
      <c r="AH724" s="186">
        <f t="shared" si="1795"/>
        <v>0</v>
      </c>
      <c r="AI724" s="186">
        <f t="shared" si="1795"/>
        <v>2000</v>
      </c>
      <c r="AJ724" s="186">
        <f t="shared" si="1795"/>
        <v>0</v>
      </c>
      <c r="AK724" s="186">
        <f t="shared" si="1795"/>
        <v>0</v>
      </c>
      <c r="AL724" s="186">
        <f t="shared" si="1795"/>
        <v>0</v>
      </c>
      <c r="AM724" s="186">
        <f t="shared" si="1795"/>
        <v>0</v>
      </c>
      <c r="AN724" s="186">
        <f t="shared" si="1795"/>
        <v>0</v>
      </c>
      <c r="AO724" s="186">
        <f t="shared" si="1795"/>
        <v>0</v>
      </c>
      <c r="AP724" s="186">
        <f t="shared" si="1795"/>
        <v>0</v>
      </c>
      <c r="AQ724" s="186">
        <f t="shared" si="1795"/>
        <v>0</v>
      </c>
      <c r="AR724" s="186">
        <f t="shared" si="1795"/>
        <v>0</v>
      </c>
      <c r="AS724" s="186">
        <f t="shared" si="1795"/>
        <v>0</v>
      </c>
      <c r="AT724" s="186">
        <f t="shared" si="1795"/>
        <v>0</v>
      </c>
      <c r="AU724" s="186">
        <f>AU725+AU726+AU727+AU729</f>
        <v>0</v>
      </c>
      <c r="AV724" s="300"/>
    </row>
    <row r="725" spans="1:48">
      <c r="A725" s="359"/>
      <c r="B725" s="356"/>
      <c r="C725" s="356"/>
      <c r="D725" s="188" t="s">
        <v>37</v>
      </c>
      <c r="E725" s="186">
        <f t="shared" si="1792"/>
        <v>0</v>
      </c>
      <c r="F725" s="186">
        <f t="shared" si="1789"/>
        <v>0</v>
      </c>
      <c r="G725" s="186" t="e">
        <f t="shared" si="1794"/>
        <v>#DIV/0!</v>
      </c>
      <c r="H725" s="184"/>
      <c r="I725" s="184"/>
      <c r="J725" s="190"/>
      <c r="K725" s="184"/>
      <c r="L725" s="184"/>
      <c r="M725" s="190"/>
      <c r="N725" s="184"/>
      <c r="O725" s="184"/>
      <c r="P725" s="190"/>
      <c r="Q725" s="184"/>
      <c r="R725" s="184"/>
      <c r="S725" s="190"/>
      <c r="T725" s="184"/>
      <c r="U725" s="184"/>
      <c r="V725" s="190"/>
      <c r="W725" s="184"/>
      <c r="X725" s="184"/>
      <c r="Y725" s="190"/>
      <c r="Z725" s="184"/>
      <c r="AA725" s="184"/>
      <c r="AB725" s="190"/>
      <c r="AC725" s="184"/>
      <c r="AD725" s="184"/>
      <c r="AE725" s="190"/>
      <c r="AF725" s="184"/>
      <c r="AG725" s="184"/>
      <c r="AH725" s="190"/>
      <c r="AI725" s="184"/>
      <c r="AJ725" s="184"/>
      <c r="AK725" s="190"/>
      <c r="AL725" s="184"/>
      <c r="AM725" s="184"/>
      <c r="AN725" s="184"/>
      <c r="AO725" s="184"/>
      <c r="AP725" s="190"/>
      <c r="AQ725" s="190"/>
      <c r="AR725" s="190"/>
      <c r="AS725" s="184"/>
      <c r="AT725" s="184"/>
      <c r="AU725" s="190"/>
      <c r="AV725" s="300"/>
    </row>
    <row r="726" spans="1:48" ht="31.2" customHeight="1">
      <c r="A726" s="359"/>
      <c r="B726" s="356"/>
      <c r="C726" s="356"/>
      <c r="D726" s="188" t="s">
        <v>2</v>
      </c>
      <c r="E726" s="186">
        <f t="shared" si="1792"/>
        <v>0</v>
      </c>
      <c r="F726" s="186">
        <f t="shared" si="1789"/>
        <v>0</v>
      </c>
      <c r="G726" s="186" t="e">
        <f t="shared" si="1794"/>
        <v>#DIV/0!</v>
      </c>
      <c r="H726" s="184"/>
      <c r="I726" s="184"/>
      <c r="J726" s="190"/>
      <c r="K726" s="184"/>
      <c r="L726" s="184"/>
      <c r="M726" s="190"/>
      <c r="N726" s="184"/>
      <c r="O726" s="184"/>
      <c r="P726" s="190"/>
      <c r="Q726" s="184"/>
      <c r="R726" s="184"/>
      <c r="S726" s="190"/>
      <c r="T726" s="184"/>
      <c r="U726" s="184"/>
      <c r="V726" s="190"/>
      <c r="W726" s="184"/>
      <c r="X726" s="184"/>
      <c r="Y726" s="190"/>
      <c r="Z726" s="184"/>
      <c r="AA726" s="184"/>
      <c r="AB726" s="190"/>
      <c r="AC726" s="184"/>
      <c r="AD726" s="184"/>
      <c r="AE726" s="190"/>
      <c r="AF726" s="184"/>
      <c r="AG726" s="184"/>
      <c r="AH726" s="190"/>
      <c r="AI726" s="184"/>
      <c r="AJ726" s="184"/>
      <c r="AK726" s="190"/>
      <c r="AL726" s="190"/>
      <c r="AM726" s="190"/>
      <c r="AN726" s="184"/>
      <c r="AO726" s="184"/>
      <c r="AP726" s="190"/>
      <c r="AQ726" s="190"/>
      <c r="AR726" s="190"/>
      <c r="AS726" s="184"/>
      <c r="AT726" s="184"/>
      <c r="AU726" s="190"/>
      <c r="AV726" s="300"/>
    </row>
    <row r="727" spans="1:48" ht="21.75" customHeight="1">
      <c r="A727" s="359"/>
      <c r="B727" s="356"/>
      <c r="C727" s="356"/>
      <c r="D727" s="209" t="s">
        <v>456</v>
      </c>
      <c r="E727" s="186">
        <f t="shared" si="1792"/>
        <v>1980</v>
      </c>
      <c r="F727" s="186">
        <f t="shared" si="1789"/>
        <v>0</v>
      </c>
      <c r="G727" s="186">
        <f t="shared" si="1794"/>
        <v>0</v>
      </c>
      <c r="H727" s="184"/>
      <c r="I727" s="184"/>
      <c r="J727" s="190"/>
      <c r="K727" s="184"/>
      <c r="L727" s="184"/>
      <c r="M727" s="190"/>
      <c r="N727" s="184"/>
      <c r="O727" s="184"/>
      <c r="P727" s="190"/>
      <c r="Q727" s="184"/>
      <c r="R727" s="184"/>
      <c r="S727" s="190"/>
      <c r="T727" s="184"/>
      <c r="U727" s="184"/>
      <c r="V727" s="190"/>
      <c r="W727" s="184"/>
      <c r="X727" s="184"/>
      <c r="Y727" s="190"/>
      <c r="Z727" s="184"/>
      <c r="AA727" s="184"/>
      <c r="AB727" s="190"/>
      <c r="AC727" s="184"/>
      <c r="AD727" s="184"/>
      <c r="AE727" s="190"/>
      <c r="AF727" s="184"/>
      <c r="AG727" s="184"/>
      <c r="AH727" s="190"/>
      <c r="AI727" s="204">
        <v>1980</v>
      </c>
      <c r="AJ727" s="184"/>
      <c r="AK727" s="190"/>
      <c r="AL727" s="190"/>
      <c r="AM727" s="190"/>
      <c r="AN727" s="184"/>
      <c r="AO727" s="184"/>
      <c r="AP727" s="190"/>
      <c r="AQ727" s="190"/>
      <c r="AR727" s="190"/>
      <c r="AS727" s="184"/>
      <c r="AT727" s="184"/>
      <c r="AU727" s="190"/>
      <c r="AV727" s="300"/>
    </row>
    <row r="728" spans="1:48" ht="30" customHeight="1">
      <c r="A728" s="359"/>
      <c r="B728" s="356"/>
      <c r="C728" s="356"/>
      <c r="D728" s="189" t="s">
        <v>273</v>
      </c>
      <c r="E728" s="186">
        <f t="shared" si="1792"/>
        <v>0</v>
      </c>
      <c r="F728" s="186">
        <f t="shared" si="1789"/>
        <v>0</v>
      </c>
      <c r="G728" s="186" t="e">
        <f t="shared" si="1794"/>
        <v>#DIV/0!</v>
      </c>
      <c r="H728" s="184"/>
      <c r="I728" s="184"/>
      <c r="J728" s="190"/>
      <c r="K728" s="184"/>
      <c r="L728" s="184"/>
      <c r="M728" s="190"/>
      <c r="N728" s="184"/>
      <c r="O728" s="184"/>
      <c r="P728" s="190"/>
      <c r="Q728" s="184"/>
      <c r="R728" s="184"/>
      <c r="S728" s="190"/>
      <c r="T728" s="184"/>
      <c r="U728" s="184"/>
      <c r="V728" s="190"/>
      <c r="W728" s="184"/>
      <c r="X728" s="184"/>
      <c r="Y728" s="190"/>
      <c r="Z728" s="184"/>
      <c r="AA728" s="184"/>
      <c r="AB728" s="190"/>
      <c r="AC728" s="184"/>
      <c r="AD728" s="184"/>
      <c r="AE728" s="190"/>
      <c r="AF728" s="184"/>
      <c r="AG728" s="184"/>
      <c r="AH728" s="190"/>
      <c r="AI728" s="204"/>
      <c r="AJ728" s="184"/>
      <c r="AK728" s="190"/>
      <c r="AL728" s="190"/>
      <c r="AM728" s="190"/>
      <c r="AN728" s="184"/>
      <c r="AO728" s="184"/>
      <c r="AP728" s="190"/>
      <c r="AQ728" s="190"/>
      <c r="AR728" s="190"/>
      <c r="AS728" s="184"/>
      <c r="AT728" s="184"/>
      <c r="AU728" s="190"/>
      <c r="AV728" s="300"/>
    </row>
    <row r="729" spans="1:48" ht="30" customHeight="1">
      <c r="A729" s="360"/>
      <c r="B729" s="357"/>
      <c r="C729" s="357"/>
      <c r="D729" s="209" t="s">
        <v>441</v>
      </c>
      <c r="E729" s="186">
        <f t="shared" si="1792"/>
        <v>20</v>
      </c>
      <c r="F729" s="186">
        <f t="shared" si="1789"/>
        <v>0</v>
      </c>
      <c r="G729" s="186">
        <f t="shared" si="1794"/>
        <v>0</v>
      </c>
      <c r="H729" s="184"/>
      <c r="I729" s="184"/>
      <c r="J729" s="190"/>
      <c r="K729" s="184"/>
      <c r="L729" s="184"/>
      <c r="M729" s="190"/>
      <c r="N729" s="184"/>
      <c r="O729" s="184"/>
      <c r="P729" s="190"/>
      <c r="Q729" s="184"/>
      <c r="R729" s="184"/>
      <c r="S729" s="190"/>
      <c r="T729" s="184"/>
      <c r="U729" s="184"/>
      <c r="V729" s="190"/>
      <c r="W729" s="184"/>
      <c r="X729" s="184"/>
      <c r="Y729" s="190"/>
      <c r="Z729" s="184"/>
      <c r="AA729" s="184"/>
      <c r="AB729" s="190"/>
      <c r="AC729" s="184"/>
      <c r="AD729" s="184"/>
      <c r="AE729" s="190"/>
      <c r="AF729" s="184"/>
      <c r="AG729" s="184"/>
      <c r="AH729" s="190"/>
      <c r="AI729" s="204">
        <v>20</v>
      </c>
      <c r="AJ729" s="184"/>
      <c r="AK729" s="190"/>
      <c r="AL729" s="190"/>
      <c r="AM729" s="190"/>
      <c r="AN729" s="184"/>
      <c r="AO729" s="184"/>
      <c r="AP729" s="190"/>
      <c r="AQ729" s="190"/>
      <c r="AR729" s="190"/>
      <c r="AS729" s="184"/>
      <c r="AT729" s="184"/>
      <c r="AU729" s="190"/>
      <c r="AV729" s="234"/>
    </row>
    <row r="730" spans="1:48" s="116" customFormat="1" ht="21.75" customHeight="1">
      <c r="A730" s="358" t="s">
        <v>508</v>
      </c>
      <c r="B730" s="355" t="s">
        <v>519</v>
      </c>
      <c r="C730" s="355" t="s">
        <v>440</v>
      </c>
      <c r="D730" s="192" t="s">
        <v>41</v>
      </c>
      <c r="E730" s="186">
        <f t="shared" si="1792"/>
        <v>632.07000000000005</v>
      </c>
      <c r="F730" s="186">
        <f t="shared" si="1789"/>
        <v>0</v>
      </c>
      <c r="G730" s="186">
        <f t="shared" si="1794"/>
        <v>0</v>
      </c>
      <c r="H730" s="186">
        <f>H731+H732+H733+H735</f>
        <v>0</v>
      </c>
      <c r="I730" s="186">
        <f t="shared" ref="I730:AT730" si="1796">I731+I732+I733+I735</f>
        <v>0</v>
      </c>
      <c r="J730" s="186">
        <f t="shared" si="1796"/>
        <v>0</v>
      </c>
      <c r="K730" s="186">
        <f t="shared" si="1796"/>
        <v>0</v>
      </c>
      <c r="L730" s="186">
        <f t="shared" si="1796"/>
        <v>0</v>
      </c>
      <c r="M730" s="186">
        <f t="shared" si="1796"/>
        <v>0</v>
      </c>
      <c r="N730" s="186">
        <f t="shared" si="1796"/>
        <v>0</v>
      </c>
      <c r="O730" s="186">
        <f t="shared" si="1796"/>
        <v>0</v>
      </c>
      <c r="P730" s="186">
        <f t="shared" si="1796"/>
        <v>0</v>
      </c>
      <c r="Q730" s="186">
        <f t="shared" si="1796"/>
        <v>0</v>
      </c>
      <c r="R730" s="186">
        <f t="shared" si="1796"/>
        <v>0</v>
      </c>
      <c r="S730" s="186">
        <f t="shared" si="1796"/>
        <v>0</v>
      </c>
      <c r="T730" s="186">
        <f t="shared" si="1796"/>
        <v>0</v>
      </c>
      <c r="U730" s="186">
        <f t="shared" si="1796"/>
        <v>0</v>
      </c>
      <c r="V730" s="186">
        <f t="shared" si="1796"/>
        <v>0</v>
      </c>
      <c r="W730" s="186">
        <f t="shared" si="1796"/>
        <v>0</v>
      </c>
      <c r="X730" s="186">
        <f t="shared" si="1796"/>
        <v>0</v>
      </c>
      <c r="Y730" s="186">
        <f t="shared" si="1796"/>
        <v>0</v>
      </c>
      <c r="Z730" s="186">
        <f t="shared" si="1796"/>
        <v>0</v>
      </c>
      <c r="AA730" s="186">
        <f t="shared" si="1796"/>
        <v>0</v>
      </c>
      <c r="AB730" s="186">
        <f t="shared" si="1796"/>
        <v>0</v>
      </c>
      <c r="AC730" s="186">
        <f t="shared" si="1796"/>
        <v>0</v>
      </c>
      <c r="AD730" s="186">
        <f t="shared" si="1796"/>
        <v>0</v>
      </c>
      <c r="AE730" s="186">
        <f t="shared" si="1796"/>
        <v>0</v>
      </c>
      <c r="AF730" s="186">
        <f t="shared" si="1796"/>
        <v>0</v>
      </c>
      <c r="AG730" s="186">
        <f t="shared" si="1796"/>
        <v>0</v>
      </c>
      <c r="AH730" s="186">
        <f t="shared" si="1796"/>
        <v>0</v>
      </c>
      <c r="AI730" s="186">
        <f t="shared" si="1796"/>
        <v>632.07000000000005</v>
      </c>
      <c r="AJ730" s="186">
        <f t="shared" si="1796"/>
        <v>0</v>
      </c>
      <c r="AK730" s="186">
        <f t="shared" si="1796"/>
        <v>0</v>
      </c>
      <c r="AL730" s="186">
        <f t="shared" si="1796"/>
        <v>0</v>
      </c>
      <c r="AM730" s="186">
        <f t="shared" si="1796"/>
        <v>0</v>
      </c>
      <c r="AN730" s="186">
        <f t="shared" si="1796"/>
        <v>0</v>
      </c>
      <c r="AO730" s="186">
        <f t="shared" si="1796"/>
        <v>0</v>
      </c>
      <c r="AP730" s="186">
        <f t="shared" si="1796"/>
        <v>0</v>
      </c>
      <c r="AQ730" s="186">
        <f t="shared" si="1796"/>
        <v>0</v>
      </c>
      <c r="AR730" s="186">
        <f t="shared" si="1796"/>
        <v>0</v>
      </c>
      <c r="AS730" s="186">
        <f t="shared" si="1796"/>
        <v>0</v>
      </c>
      <c r="AT730" s="186">
        <f t="shared" si="1796"/>
        <v>0</v>
      </c>
      <c r="AU730" s="186">
        <f>AU731+AU732+AU733+AU735</f>
        <v>0</v>
      </c>
      <c r="AV730" s="300"/>
    </row>
    <row r="731" spans="1:48">
      <c r="A731" s="359"/>
      <c r="B731" s="356"/>
      <c r="C731" s="356"/>
      <c r="D731" s="188" t="s">
        <v>37</v>
      </c>
      <c r="E731" s="186">
        <f t="shared" si="1792"/>
        <v>0</v>
      </c>
      <c r="F731" s="186">
        <f t="shared" si="1789"/>
        <v>0</v>
      </c>
      <c r="G731" s="186" t="e">
        <f t="shared" si="1794"/>
        <v>#DIV/0!</v>
      </c>
      <c r="H731" s="184"/>
      <c r="I731" s="184"/>
      <c r="J731" s="190"/>
      <c r="K731" s="184"/>
      <c r="L731" s="184"/>
      <c r="M731" s="190"/>
      <c r="N731" s="184"/>
      <c r="O731" s="184"/>
      <c r="P731" s="190"/>
      <c r="Q731" s="184"/>
      <c r="R731" s="184"/>
      <c r="S731" s="190"/>
      <c r="T731" s="184"/>
      <c r="U731" s="184"/>
      <c r="V731" s="190"/>
      <c r="W731" s="184"/>
      <c r="X731" s="184"/>
      <c r="Y731" s="190"/>
      <c r="Z731" s="184"/>
      <c r="AA731" s="184"/>
      <c r="AB731" s="190"/>
      <c r="AC731" s="184"/>
      <c r="AD731" s="184"/>
      <c r="AE731" s="190"/>
      <c r="AF731" s="184"/>
      <c r="AG731" s="184"/>
      <c r="AH731" s="190"/>
      <c r="AI731" s="184"/>
      <c r="AJ731" s="184"/>
      <c r="AK731" s="190"/>
      <c r="AL731" s="184"/>
      <c r="AM731" s="184"/>
      <c r="AN731" s="184"/>
      <c r="AO731" s="184"/>
      <c r="AP731" s="190"/>
      <c r="AQ731" s="190"/>
      <c r="AR731" s="190"/>
      <c r="AS731" s="184"/>
      <c r="AT731" s="184"/>
      <c r="AU731" s="190"/>
      <c r="AV731" s="300"/>
    </row>
    <row r="732" spans="1:48" ht="31.2" customHeight="1">
      <c r="A732" s="359"/>
      <c r="B732" s="356"/>
      <c r="C732" s="356"/>
      <c r="D732" s="188" t="s">
        <v>2</v>
      </c>
      <c r="E732" s="186">
        <f t="shared" si="1792"/>
        <v>0</v>
      </c>
      <c r="F732" s="186">
        <f t="shared" si="1789"/>
        <v>0</v>
      </c>
      <c r="G732" s="186" t="e">
        <f t="shared" si="1794"/>
        <v>#DIV/0!</v>
      </c>
      <c r="H732" s="184"/>
      <c r="I732" s="184"/>
      <c r="J732" s="190"/>
      <c r="K732" s="184"/>
      <c r="L732" s="184"/>
      <c r="M732" s="190"/>
      <c r="N732" s="184"/>
      <c r="O732" s="184"/>
      <c r="P732" s="190"/>
      <c r="Q732" s="184"/>
      <c r="R732" s="184"/>
      <c r="S732" s="190"/>
      <c r="T732" s="184"/>
      <c r="U732" s="184"/>
      <c r="V732" s="190"/>
      <c r="W732" s="184"/>
      <c r="X732" s="184"/>
      <c r="Y732" s="190"/>
      <c r="Z732" s="184"/>
      <c r="AA732" s="184"/>
      <c r="AB732" s="190"/>
      <c r="AC732" s="184"/>
      <c r="AD732" s="184"/>
      <c r="AE732" s="190"/>
      <c r="AF732" s="184"/>
      <c r="AG732" s="184"/>
      <c r="AH732" s="190"/>
      <c r="AI732" s="184"/>
      <c r="AJ732" s="184"/>
      <c r="AK732" s="190"/>
      <c r="AL732" s="190"/>
      <c r="AM732" s="190"/>
      <c r="AN732" s="184"/>
      <c r="AO732" s="184"/>
      <c r="AP732" s="190"/>
      <c r="AQ732" s="190"/>
      <c r="AR732" s="190"/>
      <c r="AS732" s="184"/>
      <c r="AT732" s="184"/>
      <c r="AU732" s="190"/>
      <c r="AV732" s="300"/>
    </row>
    <row r="733" spans="1:48" ht="21.75" customHeight="1">
      <c r="A733" s="359"/>
      <c r="B733" s="356"/>
      <c r="C733" s="356"/>
      <c r="D733" s="209" t="s">
        <v>456</v>
      </c>
      <c r="E733" s="186">
        <f t="shared" si="1792"/>
        <v>625.75</v>
      </c>
      <c r="F733" s="186">
        <f t="shared" si="1789"/>
        <v>0</v>
      </c>
      <c r="G733" s="186">
        <f t="shared" si="1794"/>
        <v>0</v>
      </c>
      <c r="H733" s="184"/>
      <c r="I733" s="184"/>
      <c r="J733" s="190"/>
      <c r="K733" s="184"/>
      <c r="L733" s="184"/>
      <c r="M733" s="190"/>
      <c r="N733" s="184"/>
      <c r="O733" s="184"/>
      <c r="P733" s="190"/>
      <c r="Q733" s="184"/>
      <c r="R733" s="184"/>
      <c r="S733" s="190"/>
      <c r="T733" s="184"/>
      <c r="U733" s="184"/>
      <c r="V733" s="190"/>
      <c r="W733" s="184"/>
      <c r="X733" s="184"/>
      <c r="Y733" s="190"/>
      <c r="Z733" s="184"/>
      <c r="AA733" s="184"/>
      <c r="AB733" s="190"/>
      <c r="AC733" s="184"/>
      <c r="AD733" s="184"/>
      <c r="AE733" s="190"/>
      <c r="AF733" s="184"/>
      <c r="AG733" s="184"/>
      <c r="AH733" s="190"/>
      <c r="AI733" s="204">
        <v>625.75</v>
      </c>
      <c r="AJ733" s="184"/>
      <c r="AK733" s="190"/>
      <c r="AL733" s="190"/>
      <c r="AM733" s="190"/>
      <c r="AN733" s="184"/>
      <c r="AO733" s="184"/>
      <c r="AP733" s="190"/>
      <c r="AQ733" s="190"/>
      <c r="AR733" s="190"/>
      <c r="AS733" s="184"/>
      <c r="AT733" s="184"/>
      <c r="AU733" s="190"/>
      <c r="AV733" s="300"/>
    </row>
    <row r="734" spans="1:48" ht="30" customHeight="1">
      <c r="A734" s="359"/>
      <c r="B734" s="356"/>
      <c r="C734" s="356"/>
      <c r="D734" s="189" t="s">
        <v>273</v>
      </c>
      <c r="E734" s="186">
        <f t="shared" si="1792"/>
        <v>0</v>
      </c>
      <c r="F734" s="186">
        <f t="shared" si="1789"/>
        <v>0</v>
      </c>
      <c r="G734" s="186" t="e">
        <f t="shared" si="1794"/>
        <v>#DIV/0!</v>
      </c>
      <c r="H734" s="184"/>
      <c r="I734" s="184"/>
      <c r="J734" s="190"/>
      <c r="K734" s="184"/>
      <c r="L734" s="184"/>
      <c r="M734" s="190"/>
      <c r="N734" s="184"/>
      <c r="O734" s="184"/>
      <c r="P734" s="190"/>
      <c r="Q734" s="184"/>
      <c r="R734" s="184"/>
      <c r="S734" s="190"/>
      <c r="T734" s="184"/>
      <c r="U734" s="184"/>
      <c r="V734" s="190"/>
      <c r="W734" s="184"/>
      <c r="X734" s="184"/>
      <c r="Y734" s="190"/>
      <c r="Z734" s="184"/>
      <c r="AA734" s="184"/>
      <c r="AB734" s="190"/>
      <c r="AC734" s="184"/>
      <c r="AD734" s="184"/>
      <c r="AE734" s="190"/>
      <c r="AF734" s="184"/>
      <c r="AG734" s="184"/>
      <c r="AH734" s="190"/>
      <c r="AI734" s="204"/>
      <c r="AJ734" s="184"/>
      <c r="AK734" s="190"/>
      <c r="AL734" s="190"/>
      <c r="AM734" s="190"/>
      <c r="AN734" s="184"/>
      <c r="AO734" s="184"/>
      <c r="AP734" s="190"/>
      <c r="AQ734" s="190"/>
      <c r="AR734" s="190"/>
      <c r="AS734" s="184"/>
      <c r="AT734" s="184"/>
      <c r="AU734" s="190"/>
      <c r="AV734" s="300"/>
    </row>
    <row r="735" spans="1:48" ht="30" customHeight="1">
      <c r="A735" s="360"/>
      <c r="B735" s="357"/>
      <c r="C735" s="357"/>
      <c r="D735" s="209" t="s">
        <v>441</v>
      </c>
      <c r="E735" s="186">
        <f t="shared" si="1792"/>
        <v>6.32</v>
      </c>
      <c r="F735" s="186">
        <f t="shared" si="1789"/>
        <v>0</v>
      </c>
      <c r="G735" s="186">
        <f t="shared" si="1794"/>
        <v>0</v>
      </c>
      <c r="H735" s="184"/>
      <c r="I735" s="184"/>
      <c r="J735" s="190"/>
      <c r="K735" s="184"/>
      <c r="L735" s="184"/>
      <c r="M735" s="190"/>
      <c r="N735" s="184"/>
      <c r="O735" s="184"/>
      <c r="P735" s="190"/>
      <c r="Q735" s="184"/>
      <c r="R735" s="184"/>
      <c r="S735" s="190"/>
      <c r="T735" s="184"/>
      <c r="U735" s="184"/>
      <c r="V735" s="190"/>
      <c r="W735" s="184"/>
      <c r="X735" s="184"/>
      <c r="Y735" s="190"/>
      <c r="Z735" s="184"/>
      <c r="AA735" s="184"/>
      <c r="AB735" s="190"/>
      <c r="AC735" s="184"/>
      <c r="AD735" s="184"/>
      <c r="AE735" s="190"/>
      <c r="AF735" s="184"/>
      <c r="AG735" s="184"/>
      <c r="AH735" s="190"/>
      <c r="AI735" s="204">
        <v>6.32</v>
      </c>
      <c r="AJ735" s="184"/>
      <c r="AK735" s="190"/>
      <c r="AL735" s="190"/>
      <c r="AM735" s="190"/>
      <c r="AN735" s="184"/>
      <c r="AO735" s="184"/>
      <c r="AP735" s="190"/>
      <c r="AQ735" s="190"/>
      <c r="AR735" s="190"/>
      <c r="AS735" s="184"/>
      <c r="AT735" s="184"/>
      <c r="AU735" s="190"/>
      <c r="AV735" s="234"/>
    </row>
    <row r="736" spans="1:48" s="116" customFormat="1" ht="21.75" customHeight="1">
      <c r="A736" s="358" t="s">
        <v>509</v>
      </c>
      <c r="B736" s="355" t="s">
        <v>520</v>
      </c>
      <c r="C736" s="355" t="s">
        <v>440</v>
      </c>
      <c r="D736" s="192" t="s">
        <v>41</v>
      </c>
      <c r="E736" s="186">
        <f t="shared" si="1792"/>
        <v>0</v>
      </c>
      <c r="F736" s="186">
        <f t="shared" si="1789"/>
        <v>0</v>
      </c>
      <c r="G736" s="186" t="e">
        <f t="shared" si="1794"/>
        <v>#DIV/0!</v>
      </c>
      <c r="H736" s="186">
        <f>H737+H738+H739+H741</f>
        <v>0</v>
      </c>
      <c r="I736" s="186">
        <f t="shared" ref="I736:AT736" si="1797">I737+I738+I739+I741</f>
        <v>0</v>
      </c>
      <c r="J736" s="186">
        <f t="shared" si="1797"/>
        <v>0</v>
      </c>
      <c r="K736" s="186">
        <f t="shared" si="1797"/>
        <v>0</v>
      </c>
      <c r="L736" s="186">
        <f t="shared" si="1797"/>
        <v>0</v>
      </c>
      <c r="M736" s="186">
        <f t="shared" si="1797"/>
        <v>0</v>
      </c>
      <c r="N736" s="186">
        <f t="shared" si="1797"/>
        <v>0</v>
      </c>
      <c r="O736" s="186">
        <f t="shared" si="1797"/>
        <v>0</v>
      </c>
      <c r="P736" s="186">
        <f t="shared" si="1797"/>
        <v>0</v>
      </c>
      <c r="Q736" s="186">
        <f t="shared" si="1797"/>
        <v>0</v>
      </c>
      <c r="R736" s="186">
        <f t="shared" si="1797"/>
        <v>0</v>
      </c>
      <c r="S736" s="186">
        <f t="shared" si="1797"/>
        <v>0</v>
      </c>
      <c r="T736" s="186">
        <f t="shared" si="1797"/>
        <v>0</v>
      </c>
      <c r="U736" s="186">
        <f t="shared" si="1797"/>
        <v>0</v>
      </c>
      <c r="V736" s="186">
        <f t="shared" si="1797"/>
        <v>0</v>
      </c>
      <c r="W736" s="186">
        <f t="shared" si="1797"/>
        <v>0</v>
      </c>
      <c r="X736" s="186">
        <f t="shared" si="1797"/>
        <v>0</v>
      </c>
      <c r="Y736" s="186">
        <f t="shared" si="1797"/>
        <v>0</v>
      </c>
      <c r="Z736" s="186">
        <f t="shared" si="1797"/>
        <v>0</v>
      </c>
      <c r="AA736" s="186">
        <f t="shared" si="1797"/>
        <v>0</v>
      </c>
      <c r="AB736" s="186">
        <f t="shared" si="1797"/>
        <v>0</v>
      </c>
      <c r="AC736" s="186">
        <f t="shared" si="1797"/>
        <v>0</v>
      </c>
      <c r="AD736" s="186">
        <f t="shared" si="1797"/>
        <v>0</v>
      </c>
      <c r="AE736" s="186">
        <f t="shared" si="1797"/>
        <v>0</v>
      </c>
      <c r="AF736" s="186">
        <f t="shared" si="1797"/>
        <v>0</v>
      </c>
      <c r="AG736" s="186">
        <f t="shared" si="1797"/>
        <v>0</v>
      </c>
      <c r="AH736" s="186">
        <f t="shared" si="1797"/>
        <v>0</v>
      </c>
      <c r="AI736" s="186">
        <f t="shared" si="1797"/>
        <v>0</v>
      </c>
      <c r="AJ736" s="186">
        <f t="shared" si="1797"/>
        <v>0</v>
      </c>
      <c r="AK736" s="186">
        <f t="shared" si="1797"/>
        <v>0</v>
      </c>
      <c r="AL736" s="186">
        <f t="shared" si="1797"/>
        <v>0</v>
      </c>
      <c r="AM736" s="186">
        <f t="shared" si="1797"/>
        <v>0</v>
      </c>
      <c r="AN736" s="186">
        <f t="shared" si="1797"/>
        <v>0</v>
      </c>
      <c r="AO736" s="186">
        <f t="shared" si="1797"/>
        <v>0</v>
      </c>
      <c r="AP736" s="186">
        <f t="shared" si="1797"/>
        <v>0</v>
      </c>
      <c r="AQ736" s="186">
        <f t="shared" si="1797"/>
        <v>0</v>
      </c>
      <c r="AR736" s="186">
        <f t="shared" si="1797"/>
        <v>0</v>
      </c>
      <c r="AS736" s="186">
        <f t="shared" si="1797"/>
        <v>0</v>
      </c>
      <c r="AT736" s="186">
        <f t="shared" si="1797"/>
        <v>0</v>
      </c>
      <c r="AU736" s="186">
        <f>AU737+AU738+AU739+AU741</f>
        <v>0</v>
      </c>
      <c r="AV736" s="300"/>
    </row>
    <row r="737" spans="1:48">
      <c r="A737" s="359"/>
      <c r="B737" s="356"/>
      <c r="C737" s="356"/>
      <c r="D737" s="188" t="s">
        <v>37</v>
      </c>
      <c r="E737" s="186">
        <f t="shared" si="1792"/>
        <v>0</v>
      </c>
      <c r="F737" s="186">
        <f t="shared" si="1789"/>
        <v>0</v>
      </c>
      <c r="G737" s="186" t="e">
        <f t="shared" si="1794"/>
        <v>#DIV/0!</v>
      </c>
      <c r="H737" s="184"/>
      <c r="I737" s="184"/>
      <c r="J737" s="190"/>
      <c r="K737" s="184"/>
      <c r="L737" s="184"/>
      <c r="M737" s="190"/>
      <c r="N737" s="184"/>
      <c r="O737" s="184"/>
      <c r="P737" s="190"/>
      <c r="Q737" s="184"/>
      <c r="R737" s="184"/>
      <c r="S737" s="190"/>
      <c r="T737" s="184"/>
      <c r="U737" s="184"/>
      <c r="V737" s="190"/>
      <c r="W737" s="184"/>
      <c r="X737" s="184"/>
      <c r="Y737" s="190"/>
      <c r="Z737" s="184"/>
      <c r="AA737" s="184"/>
      <c r="AB737" s="190"/>
      <c r="AC737" s="184"/>
      <c r="AD737" s="184"/>
      <c r="AE737" s="190"/>
      <c r="AF737" s="184"/>
      <c r="AG737" s="184"/>
      <c r="AH737" s="190"/>
      <c r="AI737" s="184"/>
      <c r="AJ737" s="184"/>
      <c r="AK737" s="190"/>
      <c r="AL737" s="184"/>
      <c r="AM737" s="184"/>
      <c r="AN737" s="184"/>
      <c r="AO737" s="184"/>
      <c r="AP737" s="190"/>
      <c r="AQ737" s="190"/>
      <c r="AR737" s="190"/>
      <c r="AS737" s="184"/>
      <c r="AT737" s="184"/>
      <c r="AU737" s="190"/>
      <c r="AV737" s="300"/>
    </row>
    <row r="738" spans="1:48" ht="31.2" customHeight="1">
      <c r="A738" s="359"/>
      <c r="B738" s="356"/>
      <c r="C738" s="356"/>
      <c r="D738" s="188" t="s">
        <v>2</v>
      </c>
      <c r="E738" s="186">
        <f t="shared" si="1792"/>
        <v>0</v>
      </c>
      <c r="F738" s="186">
        <f t="shared" si="1789"/>
        <v>0</v>
      </c>
      <c r="G738" s="186" t="e">
        <f t="shared" si="1794"/>
        <v>#DIV/0!</v>
      </c>
      <c r="H738" s="184"/>
      <c r="I738" s="184"/>
      <c r="J738" s="190"/>
      <c r="K738" s="184"/>
      <c r="L738" s="184"/>
      <c r="M738" s="190"/>
      <c r="N738" s="184"/>
      <c r="O738" s="184"/>
      <c r="P738" s="190"/>
      <c r="Q738" s="184"/>
      <c r="R738" s="184"/>
      <c r="S738" s="190"/>
      <c r="T738" s="184"/>
      <c r="U738" s="184"/>
      <c r="V738" s="190"/>
      <c r="W738" s="184"/>
      <c r="X738" s="184"/>
      <c r="Y738" s="190"/>
      <c r="Z738" s="184"/>
      <c r="AA738" s="184"/>
      <c r="AB738" s="190"/>
      <c r="AC738" s="184"/>
      <c r="AD738" s="184"/>
      <c r="AE738" s="190"/>
      <c r="AF738" s="184"/>
      <c r="AG738" s="184"/>
      <c r="AH738" s="190"/>
      <c r="AI738" s="184"/>
      <c r="AJ738" s="184"/>
      <c r="AK738" s="190"/>
      <c r="AL738" s="190"/>
      <c r="AM738" s="190"/>
      <c r="AN738" s="184"/>
      <c r="AO738" s="184"/>
      <c r="AP738" s="190"/>
      <c r="AQ738" s="190"/>
      <c r="AR738" s="190"/>
      <c r="AS738" s="184"/>
      <c r="AT738" s="184"/>
      <c r="AU738" s="190"/>
      <c r="AV738" s="300"/>
    </row>
    <row r="739" spans="1:48" ht="21.75" customHeight="1">
      <c r="A739" s="359"/>
      <c r="B739" s="356"/>
      <c r="C739" s="356"/>
      <c r="D739" s="209" t="s">
        <v>456</v>
      </c>
      <c r="E739" s="186">
        <f t="shared" si="1792"/>
        <v>0</v>
      </c>
      <c r="F739" s="186">
        <f t="shared" si="1789"/>
        <v>0</v>
      </c>
      <c r="G739" s="186" t="e">
        <f t="shared" si="1794"/>
        <v>#DIV/0!</v>
      </c>
      <c r="H739" s="184"/>
      <c r="I739" s="184"/>
      <c r="J739" s="190"/>
      <c r="K739" s="184"/>
      <c r="L739" s="184"/>
      <c r="M739" s="190"/>
      <c r="N739" s="184"/>
      <c r="O739" s="184"/>
      <c r="P739" s="190"/>
      <c r="Q739" s="184"/>
      <c r="R739" s="184"/>
      <c r="S739" s="190"/>
      <c r="T739" s="184"/>
      <c r="U739" s="184"/>
      <c r="V739" s="190"/>
      <c r="W739" s="184"/>
      <c r="X739" s="184"/>
      <c r="Y739" s="190"/>
      <c r="Z739" s="184"/>
      <c r="AA739" s="184"/>
      <c r="AB739" s="190"/>
      <c r="AC739" s="184"/>
      <c r="AD739" s="184"/>
      <c r="AE739" s="190"/>
      <c r="AF739" s="184"/>
      <c r="AG739" s="184"/>
      <c r="AH739" s="190"/>
      <c r="AI739" s="184"/>
      <c r="AJ739" s="184"/>
      <c r="AK739" s="190"/>
      <c r="AL739" s="190"/>
      <c r="AM739" s="190"/>
      <c r="AN739" s="184"/>
      <c r="AO739" s="184"/>
      <c r="AP739" s="190"/>
      <c r="AQ739" s="190"/>
      <c r="AR739" s="190"/>
      <c r="AS739" s="184"/>
      <c r="AT739" s="184"/>
      <c r="AU739" s="190"/>
      <c r="AV739" s="300"/>
    </row>
    <row r="740" spans="1:48" ht="30" customHeight="1">
      <c r="A740" s="359"/>
      <c r="B740" s="356"/>
      <c r="C740" s="356"/>
      <c r="D740" s="189" t="s">
        <v>273</v>
      </c>
      <c r="E740" s="186">
        <f t="shared" si="1792"/>
        <v>0</v>
      </c>
      <c r="F740" s="186">
        <f t="shared" si="1789"/>
        <v>0</v>
      </c>
      <c r="G740" s="186" t="e">
        <f t="shared" si="1794"/>
        <v>#DIV/0!</v>
      </c>
      <c r="H740" s="184"/>
      <c r="I740" s="184"/>
      <c r="J740" s="190"/>
      <c r="K740" s="184"/>
      <c r="L740" s="184"/>
      <c r="M740" s="190"/>
      <c r="N740" s="184"/>
      <c r="O740" s="184"/>
      <c r="P740" s="190"/>
      <c r="Q740" s="184"/>
      <c r="R740" s="184"/>
      <c r="S740" s="190"/>
      <c r="T740" s="184"/>
      <c r="U740" s="184"/>
      <c r="V740" s="190"/>
      <c r="W740" s="184"/>
      <c r="X740" s="184"/>
      <c r="Y740" s="190"/>
      <c r="Z740" s="184"/>
      <c r="AA740" s="184"/>
      <c r="AB740" s="190"/>
      <c r="AC740" s="184"/>
      <c r="AD740" s="184"/>
      <c r="AE740" s="190"/>
      <c r="AF740" s="184"/>
      <c r="AG740" s="184"/>
      <c r="AH740" s="190"/>
      <c r="AI740" s="184"/>
      <c r="AJ740" s="184"/>
      <c r="AK740" s="190"/>
      <c r="AL740" s="190"/>
      <c r="AM740" s="190"/>
      <c r="AN740" s="184"/>
      <c r="AO740" s="184"/>
      <c r="AP740" s="190"/>
      <c r="AQ740" s="190"/>
      <c r="AR740" s="190"/>
      <c r="AS740" s="184"/>
      <c r="AT740" s="184"/>
      <c r="AU740" s="190"/>
      <c r="AV740" s="300"/>
    </row>
    <row r="741" spans="1:48" ht="30" customHeight="1">
      <c r="A741" s="360"/>
      <c r="B741" s="357"/>
      <c r="C741" s="357"/>
      <c r="D741" s="209" t="s">
        <v>441</v>
      </c>
      <c r="E741" s="186">
        <f t="shared" si="1792"/>
        <v>0</v>
      </c>
      <c r="F741" s="186">
        <f t="shared" si="1789"/>
        <v>0</v>
      </c>
      <c r="G741" s="186" t="e">
        <f t="shared" si="1794"/>
        <v>#DIV/0!</v>
      </c>
      <c r="H741" s="184"/>
      <c r="I741" s="184"/>
      <c r="J741" s="190"/>
      <c r="K741" s="184"/>
      <c r="L741" s="184"/>
      <c r="M741" s="190"/>
      <c r="N741" s="184"/>
      <c r="O741" s="184"/>
      <c r="P741" s="190"/>
      <c r="Q741" s="184"/>
      <c r="R741" s="184"/>
      <c r="S741" s="190"/>
      <c r="T741" s="184"/>
      <c r="U741" s="184"/>
      <c r="V741" s="190"/>
      <c r="W741" s="184"/>
      <c r="X741" s="184"/>
      <c r="Y741" s="190"/>
      <c r="Z741" s="184"/>
      <c r="AA741" s="184"/>
      <c r="AB741" s="190"/>
      <c r="AC741" s="184"/>
      <c r="AD741" s="184"/>
      <c r="AE741" s="190"/>
      <c r="AF741" s="184"/>
      <c r="AG741" s="184"/>
      <c r="AH741" s="190"/>
      <c r="AI741" s="184"/>
      <c r="AJ741" s="184"/>
      <c r="AK741" s="190"/>
      <c r="AL741" s="190"/>
      <c r="AM741" s="190"/>
      <c r="AN741" s="184"/>
      <c r="AO741" s="184"/>
      <c r="AP741" s="190"/>
      <c r="AQ741" s="190"/>
      <c r="AR741" s="190"/>
      <c r="AS741" s="184"/>
      <c r="AT741" s="184"/>
      <c r="AU741" s="190"/>
      <c r="AV741" s="234"/>
    </row>
    <row r="742" spans="1:48" s="116" customFormat="1" ht="21.75" customHeight="1">
      <c r="A742" s="358" t="s">
        <v>510</v>
      </c>
      <c r="B742" s="355" t="s">
        <v>521</v>
      </c>
      <c r="C742" s="355" t="s">
        <v>440</v>
      </c>
      <c r="D742" s="192" t="s">
        <v>41</v>
      </c>
      <c r="E742" s="186">
        <f t="shared" si="1792"/>
        <v>0</v>
      </c>
      <c r="F742" s="186">
        <f t="shared" si="1789"/>
        <v>0</v>
      </c>
      <c r="G742" s="186" t="e">
        <f t="shared" ref="G742:G747" si="1798">F742/E742*100</f>
        <v>#DIV/0!</v>
      </c>
      <c r="H742" s="186">
        <f>H743+H744+H745+H747</f>
        <v>0</v>
      </c>
      <c r="I742" s="186">
        <f t="shared" ref="I742:AT742" si="1799">I743+I744+I745+I747</f>
        <v>0</v>
      </c>
      <c r="J742" s="186">
        <f t="shared" si="1799"/>
        <v>0</v>
      </c>
      <c r="K742" s="186">
        <f t="shared" si="1799"/>
        <v>0</v>
      </c>
      <c r="L742" s="186">
        <f t="shared" si="1799"/>
        <v>0</v>
      </c>
      <c r="M742" s="186">
        <f t="shared" si="1799"/>
        <v>0</v>
      </c>
      <c r="N742" s="186">
        <f t="shared" si="1799"/>
        <v>0</v>
      </c>
      <c r="O742" s="186">
        <f t="shared" si="1799"/>
        <v>0</v>
      </c>
      <c r="P742" s="186">
        <f t="shared" si="1799"/>
        <v>0</v>
      </c>
      <c r="Q742" s="186">
        <f t="shared" si="1799"/>
        <v>0</v>
      </c>
      <c r="R742" s="186">
        <f t="shared" si="1799"/>
        <v>0</v>
      </c>
      <c r="S742" s="186">
        <f t="shared" si="1799"/>
        <v>0</v>
      </c>
      <c r="T742" s="186">
        <f t="shared" si="1799"/>
        <v>0</v>
      </c>
      <c r="U742" s="186">
        <f t="shared" si="1799"/>
        <v>0</v>
      </c>
      <c r="V742" s="186">
        <f t="shared" si="1799"/>
        <v>0</v>
      </c>
      <c r="W742" s="186">
        <f t="shared" si="1799"/>
        <v>0</v>
      </c>
      <c r="X742" s="186">
        <f t="shared" si="1799"/>
        <v>0</v>
      </c>
      <c r="Y742" s="186">
        <f t="shared" si="1799"/>
        <v>0</v>
      </c>
      <c r="Z742" s="186">
        <f t="shared" si="1799"/>
        <v>0</v>
      </c>
      <c r="AA742" s="186">
        <f t="shared" si="1799"/>
        <v>0</v>
      </c>
      <c r="AB742" s="186">
        <f t="shared" si="1799"/>
        <v>0</v>
      </c>
      <c r="AC742" s="186">
        <f t="shared" si="1799"/>
        <v>0</v>
      </c>
      <c r="AD742" s="186">
        <f t="shared" si="1799"/>
        <v>0</v>
      </c>
      <c r="AE742" s="186">
        <f t="shared" si="1799"/>
        <v>0</v>
      </c>
      <c r="AF742" s="186">
        <f t="shared" si="1799"/>
        <v>0</v>
      </c>
      <c r="AG742" s="186">
        <f t="shared" si="1799"/>
        <v>0</v>
      </c>
      <c r="AH742" s="186">
        <f t="shared" si="1799"/>
        <v>0</v>
      </c>
      <c r="AI742" s="186">
        <f t="shared" si="1799"/>
        <v>0</v>
      </c>
      <c r="AJ742" s="186">
        <f t="shared" si="1799"/>
        <v>0</v>
      </c>
      <c r="AK742" s="186">
        <f t="shared" si="1799"/>
        <v>0</v>
      </c>
      <c r="AL742" s="186">
        <f t="shared" si="1799"/>
        <v>0</v>
      </c>
      <c r="AM742" s="186">
        <f t="shared" si="1799"/>
        <v>0</v>
      </c>
      <c r="AN742" s="186">
        <f t="shared" si="1799"/>
        <v>0</v>
      </c>
      <c r="AO742" s="186">
        <f t="shared" si="1799"/>
        <v>0</v>
      </c>
      <c r="AP742" s="186">
        <f t="shared" si="1799"/>
        <v>0</v>
      </c>
      <c r="AQ742" s="186">
        <f t="shared" si="1799"/>
        <v>0</v>
      </c>
      <c r="AR742" s="186">
        <f t="shared" si="1799"/>
        <v>0</v>
      </c>
      <c r="AS742" s="186">
        <f t="shared" si="1799"/>
        <v>0</v>
      </c>
      <c r="AT742" s="186">
        <f t="shared" si="1799"/>
        <v>0</v>
      </c>
      <c r="AU742" s="186">
        <f>AU743+AU744+AU745+AU747</f>
        <v>0</v>
      </c>
      <c r="AV742" s="300"/>
    </row>
    <row r="743" spans="1:48">
      <c r="A743" s="359"/>
      <c r="B743" s="356"/>
      <c r="C743" s="356"/>
      <c r="D743" s="188" t="s">
        <v>37</v>
      </c>
      <c r="E743" s="186">
        <f t="shared" si="1792"/>
        <v>0</v>
      </c>
      <c r="F743" s="186">
        <f t="shared" si="1789"/>
        <v>0</v>
      </c>
      <c r="G743" s="186" t="e">
        <f t="shared" si="1798"/>
        <v>#DIV/0!</v>
      </c>
      <c r="H743" s="184"/>
      <c r="I743" s="184"/>
      <c r="J743" s="190"/>
      <c r="K743" s="184"/>
      <c r="L743" s="184"/>
      <c r="M743" s="190"/>
      <c r="N743" s="184"/>
      <c r="O743" s="184"/>
      <c r="P743" s="190"/>
      <c r="Q743" s="184"/>
      <c r="R743" s="184"/>
      <c r="S743" s="190"/>
      <c r="T743" s="184"/>
      <c r="U743" s="184"/>
      <c r="V743" s="190"/>
      <c r="W743" s="184"/>
      <c r="X743" s="184"/>
      <c r="Y743" s="190"/>
      <c r="Z743" s="184"/>
      <c r="AA743" s="184"/>
      <c r="AB743" s="190"/>
      <c r="AC743" s="184"/>
      <c r="AD743" s="184"/>
      <c r="AE743" s="190"/>
      <c r="AF743" s="184"/>
      <c r="AG743" s="184"/>
      <c r="AH743" s="190"/>
      <c r="AI743" s="184"/>
      <c r="AJ743" s="184"/>
      <c r="AK743" s="190"/>
      <c r="AL743" s="184"/>
      <c r="AM743" s="184"/>
      <c r="AN743" s="184"/>
      <c r="AO743" s="184"/>
      <c r="AP743" s="190"/>
      <c r="AQ743" s="190"/>
      <c r="AR743" s="190"/>
      <c r="AS743" s="184"/>
      <c r="AT743" s="184"/>
      <c r="AU743" s="190"/>
      <c r="AV743" s="300"/>
    </row>
    <row r="744" spans="1:48" ht="31.2" customHeight="1">
      <c r="A744" s="359"/>
      <c r="B744" s="356"/>
      <c r="C744" s="356"/>
      <c r="D744" s="188" t="s">
        <v>2</v>
      </c>
      <c r="E744" s="186">
        <f t="shared" si="1792"/>
        <v>0</v>
      </c>
      <c r="F744" s="186">
        <f t="shared" ref="F744:F752" si="1800">I744+L744+O744+R744+U744+X744+AA744+AD744+AG744+AJ744+AO744+AT744</f>
        <v>0</v>
      </c>
      <c r="G744" s="186" t="e">
        <f t="shared" si="1798"/>
        <v>#DIV/0!</v>
      </c>
      <c r="H744" s="184"/>
      <c r="I744" s="184"/>
      <c r="J744" s="190"/>
      <c r="K744" s="184"/>
      <c r="L744" s="184"/>
      <c r="M744" s="190"/>
      <c r="N744" s="184"/>
      <c r="O744" s="184"/>
      <c r="P744" s="190"/>
      <c r="Q744" s="184"/>
      <c r="R744" s="184"/>
      <c r="S744" s="190"/>
      <c r="T744" s="184"/>
      <c r="U744" s="184"/>
      <c r="V744" s="190"/>
      <c r="W744" s="184"/>
      <c r="X744" s="184"/>
      <c r="Y744" s="190"/>
      <c r="Z744" s="184"/>
      <c r="AA744" s="184"/>
      <c r="AB744" s="190"/>
      <c r="AC744" s="184"/>
      <c r="AD744" s="184"/>
      <c r="AE744" s="190"/>
      <c r="AF744" s="184"/>
      <c r="AG744" s="184"/>
      <c r="AH744" s="190"/>
      <c r="AI744" s="184"/>
      <c r="AJ744" s="184"/>
      <c r="AK744" s="190"/>
      <c r="AL744" s="190"/>
      <c r="AM744" s="190"/>
      <c r="AN744" s="184"/>
      <c r="AO744" s="184"/>
      <c r="AP744" s="190"/>
      <c r="AQ744" s="190"/>
      <c r="AR744" s="190"/>
      <c r="AS744" s="184"/>
      <c r="AT744" s="184"/>
      <c r="AU744" s="190"/>
      <c r="AV744" s="300"/>
    </row>
    <row r="745" spans="1:48" ht="21.75" customHeight="1">
      <c r="A745" s="359"/>
      <c r="B745" s="356"/>
      <c r="C745" s="356"/>
      <c r="D745" s="209" t="s">
        <v>456</v>
      </c>
      <c r="E745" s="186">
        <f t="shared" ref="E745:F765" si="1801">H745+K745+N745+Q745+T745+W745+Z745+AC745+AF745+AI745+AN745+AS745</f>
        <v>0</v>
      </c>
      <c r="F745" s="186">
        <f t="shared" si="1800"/>
        <v>0</v>
      </c>
      <c r="G745" s="186" t="e">
        <f t="shared" si="1798"/>
        <v>#DIV/0!</v>
      </c>
      <c r="H745" s="184"/>
      <c r="I745" s="184"/>
      <c r="J745" s="190"/>
      <c r="K745" s="184"/>
      <c r="L745" s="184"/>
      <c r="M745" s="190"/>
      <c r="N745" s="184"/>
      <c r="O745" s="184"/>
      <c r="P745" s="190"/>
      <c r="Q745" s="184"/>
      <c r="R745" s="184"/>
      <c r="S745" s="190"/>
      <c r="T745" s="184"/>
      <c r="U745" s="184"/>
      <c r="V745" s="190"/>
      <c r="W745" s="184"/>
      <c r="X745" s="184"/>
      <c r="Y745" s="190"/>
      <c r="Z745" s="184"/>
      <c r="AA745" s="184"/>
      <c r="AB745" s="190"/>
      <c r="AC745" s="184"/>
      <c r="AD745" s="184"/>
      <c r="AE745" s="190"/>
      <c r="AF745" s="184"/>
      <c r="AG745" s="184"/>
      <c r="AH745" s="190"/>
      <c r="AI745" s="184"/>
      <c r="AJ745" s="184"/>
      <c r="AK745" s="190"/>
      <c r="AL745" s="190"/>
      <c r="AM745" s="190"/>
      <c r="AN745" s="184"/>
      <c r="AO745" s="184"/>
      <c r="AP745" s="190"/>
      <c r="AQ745" s="190"/>
      <c r="AR745" s="190"/>
      <c r="AS745" s="184"/>
      <c r="AT745" s="184"/>
      <c r="AU745" s="190"/>
      <c r="AV745" s="300"/>
    </row>
    <row r="746" spans="1:48" ht="30" customHeight="1">
      <c r="A746" s="359"/>
      <c r="B746" s="356"/>
      <c r="C746" s="356"/>
      <c r="D746" s="189" t="s">
        <v>273</v>
      </c>
      <c r="E746" s="186">
        <f t="shared" si="1801"/>
        <v>0</v>
      </c>
      <c r="F746" s="186">
        <f t="shared" si="1800"/>
        <v>0</v>
      </c>
      <c r="G746" s="186" t="e">
        <f t="shared" si="1798"/>
        <v>#DIV/0!</v>
      </c>
      <c r="H746" s="184"/>
      <c r="I746" s="184"/>
      <c r="J746" s="190"/>
      <c r="K746" s="184"/>
      <c r="L746" s="184"/>
      <c r="M746" s="190"/>
      <c r="N746" s="184"/>
      <c r="O746" s="184"/>
      <c r="P746" s="190"/>
      <c r="Q746" s="184"/>
      <c r="R746" s="184"/>
      <c r="S746" s="190"/>
      <c r="T746" s="184"/>
      <c r="U746" s="184"/>
      <c r="V746" s="190"/>
      <c r="W746" s="184"/>
      <c r="X746" s="184"/>
      <c r="Y746" s="190"/>
      <c r="Z746" s="184"/>
      <c r="AA746" s="184"/>
      <c r="AB746" s="190"/>
      <c r="AC746" s="184"/>
      <c r="AD746" s="184"/>
      <c r="AE746" s="190"/>
      <c r="AF746" s="184"/>
      <c r="AG746" s="184"/>
      <c r="AH746" s="190"/>
      <c r="AI746" s="184"/>
      <c r="AJ746" s="184"/>
      <c r="AK746" s="190"/>
      <c r="AL746" s="190"/>
      <c r="AM746" s="190"/>
      <c r="AN746" s="184"/>
      <c r="AO746" s="184"/>
      <c r="AP746" s="190"/>
      <c r="AQ746" s="190"/>
      <c r="AR746" s="190"/>
      <c r="AS746" s="184"/>
      <c r="AT746" s="184"/>
      <c r="AU746" s="190"/>
      <c r="AV746" s="300"/>
    </row>
    <row r="747" spans="1:48" ht="30" customHeight="1">
      <c r="A747" s="360"/>
      <c r="B747" s="357"/>
      <c r="C747" s="357"/>
      <c r="D747" s="209" t="s">
        <v>441</v>
      </c>
      <c r="E747" s="186">
        <f t="shared" si="1801"/>
        <v>0</v>
      </c>
      <c r="F747" s="186">
        <f t="shared" si="1800"/>
        <v>0</v>
      </c>
      <c r="G747" s="186" t="e">
        <f t="shared" si="1798"/>
        <v>#DIV/0!</v>
      </c>
      <c r="H747" s="184"/>
      <c r="I747" s="184"/>
      <c r="J747" s="190"/>
      <c r="K747" s="184"/>
      <c r="L747" s="184"/>
      <c r="M747" s="190"/>
      <c r="N747" s="184"/>
      <c r="O747" s="184"/>
      <c r="P747" s="190"/>
      <c r="Q747" s="184"/>
      <c r="R747" s="184"/>
      <c r="S747" s="190"/>
      <c r="T747" s="184"/>
      <c r="U747" s="184"/>
      <c r="V747" s="190"/>
      <c r="W747" s="184"/>
      <c r="X747" s="184"/>
      <c r="Y747" s="190"/>
      <c r="Z747" s="184"/>
      <c r="AA747" s="184"/>
      <c r="AB747" s="190"/>
      <c r="AC747" s="184"/>
      <c r="AD747" s="184"/>
      <c r="AE747" s="190"/>
      <c r="AF747" s="184"/>
      <c r="AG747" s="184"/>
      <c r="AH747" s="190"/>
      <c r="AI747" s="184"/>
      <c r="AJ747" s="184"/>
      <c r="AK747" s="190"/>
      <c r="AL747" s="190"/>
      <c r="AM747" s="190"/>
      <c r="AN747" s="184"/>
      <c r="AO747" s="184"/>
      <c r="AP747" s="190"/>
      <c r="AQ747" s="190"/>
      <c r="AR747" s="190"/>
      <c r="AS747" s="184"/>
      <c r="AT747" s="184"/>
      <c r="AU747" s="190"/>
      <c r="AV747" s="234"/>
    </row>
    <row r="748" spans="1:48" s="116" customFormat="1" ht="22.2" customHeight="1">
      <c r="A748" s="347" t="s">
        <v>430</v>
      </c>
      <c r="B748" s="348"/>
      <c r="C748" s="349"/>
      <c r="D748" s="192" t="s">
        <v>41</v>
      </c>
      <c r="E748" s="186">
        <f t="shared" si="1801"/>
        <v>15277.5</v>
      </c>
      <c r="F748" s="186">
        <f>I748+L748+O748+R748+U748+X748+AA748+AD748+AG748+AJ748+AO748+AT748</f>
        <v>308.28000000000003</v>
      </c>
      <c r="G748" s="186">
        <f t="shared" si="1764"/>
        <v>2.0178694158075601</v>
      </c>
      <c r="H748" s="186">
        <f>SUM(H749:H751)+H753</f>
        <v>0</v>
      </c>
      <c r="I748" s="186">
        <f t="shared" ref="I748" si="1802">SUM(I749:I751)</f>
        <v>0</v>
      </c>
      <c r="J748" s="186">
        <f t="shared" ref="J748" si="1803">SUM(J749:J751)</f>
        <v>0</v>
      </c>
      <c r="K748" s="186">
        <f t="shared" ref="K748" si="1804">SUM(K749:K751)</f>
        <v>0</v>
      </c>
      <c r="L748" s="186">
        <f t="shared" ref="L748" si="1805">SUM(L749:L751)</f>
        <v>0</v>
      </c>
      <c r="M748" s="186">
        <f t="shared" ref="M748" si="1806">SUM(M749:M751)</f>
        <v>0</v>
      </c>
      <c r="N748" s="186">
        <f t="shared" ref="N748" si="1807">SUM(N749:N751)</f>
        <v>0</v>
      </c>
      <c r="O748" s="186">
        <f t="shared" ref="O748" si="1808">SUM(O749:O751)</f>
        <v>0</v>
      </c>
      <c r="P748" s="186">
        <f t="shared" ref="P748" si="1809">SUM(P749:P751)</f>
        <v>0</v>
      </c>
      <c r="Q748" s="186">
        <f t="shared" ref="Q748" si="1810">SUM(Q749:Q751)</f>
        <v>0</v>
      </c>
      <c r="R748" s="186">
        <f t="shared" ref="R748" si="1811">SUM(R749:R751)</f>
        <v>0</v>
      </c>
      <c r="S748" s="186">
        <f t="shared" ref="S748" si="1812">SUM(S749:S751)</f>
        <v>0</v>
      </c>
      <c r="T748" s="186">
        <f t="shared" ref="T748" si="1813">SUM(T749:T751)</f>
        <v>0</v>
      </c>
      <c r="U748" s="186">
        <f t="shared" ref="U748" si="1814">SUM(U749:U751)</f>
        <v>0</v>
      </c>
      <c r="V748" s="186">
        <f t="shared" ref="V748" si="1815">SUM(V749:V751)</f>
        <v>0</v>
      </c>
      <c r="W748" s="186">
        <f t="shared" ref="W748" si="1816">SUM(W749:W751)</f>
        <v>0</v>
      </c>
      <c r="X748" s="186">
        <f t="shared" ref="X748" si="1817">SUM(X749:X751)</f>
        <v>0</v>
      </c>
      <c r="Y748" s="186">
        <f t="shared" ref="Y748" si="1818">SUM(Y749:Y751)</f>
        <v>0</v>
      </c>
      <c r="Z748" s="186">
        <f t="shared" ref="Z748" si="1819">SUM(Z749:Z751)</f>
        <v>0</v>
      </c>
      <c r="AA748" s="186">
        <f t="shared" ref="AA748" si="1820">SUM(AA749:AA751)</f>
        <v>0</v>
      </c>
      <c r="AB748" s="186">
        <f t="shared" ref="AB748" si="1821">SUM(AB749:AB751)</f>
        <v>0</v>
      </c>
      <c r="AC748" s="186">
        <f t="shared" ref="AC748" si="1822">SUM(AC749:AC751)</f>
        <v>0</v>
      </c>
      <c r="AD748" s="186">
        <f t="shared" ref="AD748" si="1823">SUM(AD749:AD751)</f>
        <v>0</v>
      </c>
      <c r="AE748" s="186">
        <f t="shared" ref="AE748" si="1824">SUM(AE749:AE751)</f>
        <v>0</v>
      </c>
      <c r="AF748" s="186">
        <f>SUM(AF749:AF751)+AF753</f>
        <v>308.28000000000003</v>
      </c>
      <c r="AG748" s="186">
        <f t="shared" ref="AG748:AU748" si="1825">SUM(AG749:AG751)+AG753</f>
        <v>308.28000000000003</v>
      </c>
      <c r="AH748" s="186">
        <f t="shared" si="1825"/>
        <v>0</v>
      </c>
      <c r="AI748" s="186">
        <f t="shared" si="1825"/>
        <v>4742.22</v>
      </c>
      <c r="AJ748" s="186">
        <f t="shared" si="1825"/>
        <v>0</v>
      </c>
      <c r="AK748" s="186">
        <f t="shared" si="1825"/>
        <v>0</v>
      </c>
      <c r="AL748" s="186">
        <f t="shared" si="1825"/>
        <v>0</v>
      </c>
      <c r="AM748" s="186">
        <f t="shared" si="1825"/>
        <v>0</v>
      </c>
      <c r="AN748" s="186">
        <f t="shared" si="1825"/>
        <v>10227</v>
      </c>
      <c r="AO748" s="186">
        <f t="shared" si="1825"/>
        <v>0</v>
      </c>
      <c r="AP748" s="186">
        <f t="shared" si="1825"/>
        <v>0</v>
      </c>
      <c r="AQ748" s="186">
        <f t="shared" si="1825"/>
        <v>0</v>
      </c>
      <c r="AR748" s="186">
        <f t="shared" si="1825"/>
        <v>0</v>
      </c>
      <c r="AS748" s="186">
        <f t="shared" si="1825"/>
        <v>0</v>
      </c>
      <c r="AT748" s="186">
        <f t="shared" si="1825"/>
        <v>0</v>
      </c>
      <c r="AU748" s="186">
        <f t="shared" si="1825"/>
        <v>0</v>
      </c>
      <c r="AV748" s="300"/>
    </row>
    <row r="749" spans="1:48">
      <c r="A749" s="371"/>
      <c r="B749" s="372"/>
      <c r="C749" s="373"/>
      <c r="D749" s="188" t="s">
        <v>37</v>
      </c>
      <c r="E749" s="186">
        <f t="shared" si="1801"/>
        <v>0</v>
      </c>
      <c r="F749" s="186">
        <f t="shared" si="1800"/>
        <v>0</v>
      </c>
      <c r="G749" s="186" t="e">
        <f t="shared" si="1764"/>
        <v>#DIV/0!</v>
      </c>
      <c r="H749" s="184">
        <f>H677</f>
        <v>0</v>
      </c>
      <c r="I749" s="184">
        <f t="shared" ref="I749:AU749" si="1826">I677</f>
        <v>0</v>
      </c>
      <c r="J749" s="184">
        <f t="shared" si="1826"/>
        <v>0</v>
      </c>
      <c r="K749" s="184">
        <f t="shared" si="1826"/>
        <v>0</v>
      </c>
      <c r="L749" s="184">
        <f t="shared" si="1826"/>
        <v>0</v>
      </c>
      <c r="M749" s="184">
        <f t="shared" si="1826"/>
        <v>0</v>
      </c>
      <c r="N749" s="184">
        <f t="shared" si="1826"/>
        <v>0</v>
      </c>
      <c r="O749" s="184">
        <f t="shared" si="1826"/>
        <v>0</v>
      </c>
      <c r="P749" s="184">
        <f t="shared" si="1826"/>
        <v>0</v>
      </c>
      <c r="Q749" s="184">
        <f t="shared" si="1826"/>
        <v>0</v>
      </c>
      <c r="R749" s="184">
        <f t="shared" si="1826"/>
        <v>0</v>
      </c>
      <c r="S749" s="184">
        <f t="shared" si="1826"/>
        <v>0</v>
      </c>
      <c r="T749" s="184">
        <f t="shared" si="1826"/>
        <v>0</v>
      </c>
      <c r="U749" s="184">
        <f t="shared" si="1826"/>
        <v>0</v>
      </c>
      <c r="V749" s="184">
        <f t="shared" si="1826"/>
        <v>0</v>
      </c>
      <c r="W749" s="184">
        <f t="shared" si="1826"/>
        <v>0</v>
      </c>
      <c r="X749" s="184">
        <f t="shared" si="1826"/>
        <v>0</v>
      </c>
      <c r="Y749" s="184">
        <f t="shared" si="1826"/>
        <v>0</v>
      </c>
      <c r="Z749" s="184">
        <f t="shared" si="1826"/>
        <v>0</v>
      </c>
      <c r="AA749" s="184">
        <f t="shared" si="1826"/>
        <v>0</v>
      </c>
      <c r="AB749" s="184">
        <f t="shared" si="1826"/>
        <v>0</v>
      </c>
      <c r="AC749" s="184">
        <f t="shared" si="1826"/>
        <v>0</v>
      </c>
      <c r="AD749" s="184">
        <f t="shared" si="1826"/>
        <v>0</v>
      </c>
      <c r="AE749" s="184">
        <f t="shared" si="1826"/>
        <v>0</v>
      </c>
      <c r="AF749" s="184">
        <f t="shared" si="1826"/>
        <v>0</v>
      </c>
      <c r="AG749" s="184">
        <f t="shared" si="1826"/>
        <v>0</v>
      </c>
      <c r="AH749" s="184">
        <f t="shared" si="1826"/>
        <v>0</v>
      </c>
      <c r="AI749" s="184">
        <f t="shared" si="1826"/>
        <v>0</v>
      </c>
      <c r="AJ749" s="184">
        <f t="shared" si="1826"/>
        <v>0</v>
      </c>
      <c r="AK749" s="184">
        <f t="shared" si="1826"/>
        <v>0</v>
      </c>
      <c r="AL749" s="184">
        <f t="shared" si="1826"/>
        <v>0</v>
      </c>
      <c r="AM749" s="184">
        <f t="shared" si="1826"/>
        <v>0</v>
      </c>
      <c r="AN749" s="184">
        <f t="shared" si="1826"/>
        <v>0</v>
      </c>
      <c r="AO749" s="184">
        <f t="shared" si="1826"/>
        <v>0</v>
      </c>
      <c r="AP749" s="184">
        <f t="shared" si="1826"/>
        <v>0</v>
      </c>
      <c r="AQ749" s="184">
        <f t="shared" si="1826"/>
        <v>0</v>
      </c>
      <c r="AR749" s="184">
        <f t="shared" si="1826"/>
        <v>0</v>
      </c>
      <c r="AS749" s="184">
        <f t="shared" si="1826"/>
        <v>0</v>
      </c>
      <c r="AT749" s="184">
        <f t="shared" si="1826"/>
        <v>0</v>
      </c>
      <c r="AU749" s="184">
        <f t="shared" si="1826"/>
        <v>0</v>
      </c>
      <c r="AV749" s="300"/>
    </row>
    <row r="750" spans="1:48" ht="31.2" customHeight="1">
      <c r="A750" s="371"/>
      <c r="B750" s="372"/>
      <c r="C750" s="373"/>
      <c r="D750" s="188" t="s">
        <v>2</v>
      </c>
      <c r="E750" s="186">
        <f t="shared" si="1801"/>
        <v>0</v>
      </c>
      <c r="F750" s="186">
        <f t="shared" si="1800"/>
        <v>0</v>
      </c>
      <c r="G750" s="186" t="e">
        <f t="shared" si="1764"/>
        <v>#DIV/0!</v>
      </c>
      <c r="H750" s="184">
        <f t="shared" ref="H750:AU750" si="1827">H678</f>
        <v>0</v>
      </c>
      <c r="I750" s="184">
        <f t="shared" si="1827"/>
        <v>0</v>
      </c>
      <c r="J750" s="184">
        <f t="shared" si="1827"/>
        <v>0</v>
      </c>
      <c r="K750" s="184">
        <f t="shared" si="1827"/>
        <v>0</v>
      </c>
      <c r="L750" s="184">
        <f t="shared" si="1827"/>
        <v>0</v>
      </c>
      <c r="M750" s="184">
        <f t="shared" si="1827"/>
        <v>0</v>
      </c>
      <c r="N750" s="184">
        <f t="shared" si="1827"/>
        <v>0</v>
      </c>
      <c r="O750" s="184">
        <f t="shared" si="1827"/>
        <v>0</v>
      </c>
      <c r="P750" s="184">
        <f t="shared" si="1827"/>
        <v>0</v>
      </c>
      <c r="Q750" s="184">
        <f t="shared" si="1827"/>
        <v>0</v>
      </c>
      <c r="R750" s="184">
        <f t="shared" si="1827"/>
        <v>0</v>
      </c>
      <c r="S750" s="184">
        <f t="shared" si="1827"/>
        <v>0</v>
      </c>
      <c r="T750" s="184">
        <f t="shared" si="1827"/>
        <v>0</v>
      </c>
      <c r="U750" s="184">
        <f t="shared" si="1827"/>
        <v>0</v>
      </c>
      <c r="V750" s="184">
        <f t="shared" si="1827"/>
        <v>0</v>
      </c>
      <c r="W750" s="184">
        <f t="shared" si="1827"/>
        <v>0</v>
      </c>
      <c r="X750" s="184">
        <f t="shared" si="1827"/>
        <v>0</v>
      </c>
      <c r="Y750" s="184">
        <f t="shared" si="1827"/>
        <v>0</v>
      </c>
      <c r="Z750" s="184">
        <f t="shared" si="1827"/>
        <v>0</v>
      </c>
      <c r="AA750" s="184">
        <f t="shared" si="1827"/>
        <v>0</v>
      </c>
      <c r="AB750" s="184">
        <f t="shared" si="1827"/>
        <v>0</v>
      </c>
      <c r="AC750" s="184">
        <f t="shared" si="1827"/>
        <v>0</v>
      </c>
      <c r="AD750" s="184">
        <f t="shared" si="1827"/>
        <v>0</v>
      </c>
      <c r="AE750" s="184">
        <f t="shared" si="1827"/>
        <v>0</v>
      </c>
      <c r="AF750" s="184">
        <f t="shared" si="1827"/>
        <v>0</v>
      </c>
      <c r="AG750" s="184">
        <f t="shared" si="1827"/>
        <v>0</v>
      </c>
      <c r="AH750" s="184">
        <f t="shared" si="1827"/>
        <v>0</v>
      </c>
      <c r="AI750" s="184">
        <f t="shared" si="1827"/>
        <v>0</v>
      </c>
      <c r="AJ750" s="184">
        <f t="shared" si="1827"/>
        <v>0</v>
      </c>
      <c r="AK750" s="184">
        <f t="shared" si="1827"/>
        <v>0</v>
      </c>
      <c r="AL750" s="184">
        <f t="shared" si="1827"/>
        <v>0</v>
      </c>
      <c r="AM750" s="184">
        <f t="shared" si="1827"/>
        <v>0</v>
      </c>
      <c r="AN750" s="184">
        <f t="shared" si="1827"/>
        <v>0</v>
      </c>
      <c r="AO750" s="184">
        <f t="shared" si="1827"/>
        <v>0</v>
      </c>
      <c r="AP750" s="184">
        <f t="shared" si="1827"/>
        <v>0</v>
      </c>
      <c r="AQ750" s="184">
        <f t="shared" si="1827"/>
        <v>0</v>
      </c>
      <c r="AR750" s="184">
        <f t="shared" si="1827"/>
        <v>0</v>
      </c>
      <c r="AS750" s="184">
        <f t="shared" si="1827"/>
        <v>0</v>
      </c>
      <c r="AT750" s="184">
        <f t="shared" si="1827"/>
        <v>0</v>
      </c>
      <c r="AU750" s="184">
        <f t="shared" si="1827"/>
        <v>0</v>
      </c>
      <c r="AV750" s="300"/>
    </row>
    <row r="751" spans="1:48" ht="41.25" customHeight="1">
      <c r="A751" s="371"/>
      <c r="B751" s="372"/>
      <c r="C751" s="373"/>
      <c r="D751" s="209" t="s">
        <v>456</v>
      </c>
      <c r="E751" s="186">
        <f t="shared" si="1801"/>
        <v>15227</v>
      </c>
      <c r="F751" s="186">
        <f t="shared" si="1800"/>
        <v>305.21000000000004</v>
      </c>
      <c r="G751" s="186">
        <f t="shared" si="1764"/>
        <v>2.0044000788073819</v>
      </c>
      <c r="H751" s="184">
        <f t="shared" ref="H751:AU751" si="1828">H679</f>
        <v>0</v>
      </c>
      <c r="I751" s="184">
        <f t="shared" si="1828"/>
        <v>0</v>
      </c>
      <c r="J751" s="184">
        <f t="shared" si="1828"/>
        <v>0</v>
      </c>
      <c r="K751" s="184">
        <f t="shared" si="1828"/>
        <v>0</v>
      </c>
      <c r="L751" s="184">
        <f t="shared" si="1828"/>
        <v>0</v>
      </c>
      <c r="M751" s="184">
        <f t="shared" si="1828"/>
        <v>0</v>
      </c>
      <c r="N751" s="184">
        <f t="shared" si="1828"/>
        <v>0</v>
      </c>
      <c r="O751" s="184">
        <f t="shared" si="1828"/>
        <v>0</v>
      </c>
      <c r="P751" s="184">
        <f t="shared" si="1828"/>
        <v>0</v>
      </c>
      <c r="Q751" s="184">
        <f t="shared" si="1828"/>
        <v>0</v>
      </c>
      <c r="R751" s="184">
        <f t="shared" si="1828"/>
        <v>0</v>
      </c>
      <c r="S751" s="184">
        <f t="shared" si="1828"/>
        <v>0</v>
      </c>
      <c r="T751" s="184">
        <f t="shared" si="1828"/>
        <v>0</v>
      </c>
      <c r="U751" s="184">
        <f t="shared" si="1828"/>
        <v>0</v>
      </c>
      <c r="V751" s="184">
        <f t="shared" si="1828"/>
        <v>0</v>
      </c>
      <c r="W751" s="184">
        <f t="shared" si="1828"/>
        <v>0</v>
      </c>
      <c r="X751" s="184">
        <f t="shared" si="1828"/>
        <v>0</v>
      </c>
      <c r="Y751" s="184">
        <f t="shared" si="1828"/>
        <v>0</v>
      </c>
      <c r="Z751" s="184">
        <f t="shared" si="1828"/>
        <v>0</v>
      </c>
      <c r="AA751" s="184">
        <f t="shared" si="1828"/>
        <v>0</v>
      </c>
      <c r="AB751" s="184">
        <f t="shared" si="1828"/>
        <v>0</v>
      </c>
      <c r="AC751" s="184">
        <f t="shared" si="1828"/>
        <v>0</v>
      </c>
      <c r="AD751" s="184">
        <f t="shared" si="1828"/>
        <v>0</v>
      </c>
      <c r="AE751" s="184">
        <f t="shared" si="1828"/>
        <v>0</v>
      </c>
      <c r="AF751" s="184">
        <f t="shared" si="1828"/>
        <v>305.21000000000004</v>
      </c>
      <c r="AG751" s="184">
        <f t="shared" si="1828"/>
        <v>305.21000000000004</v>
      </c>
      <c r="AH751" s="184">
        <f t="shared" si="1828"/>
        <v>0</v>
      </c>
      <c r="AI751" s="184">
        <f t="shared" si="1828"/>
        <v>4694.79</v>
      </c>
      <c r="AJ751" s="184">
        <f t="shared" si="1828"/>
        <v>0</v>
      </c>
      <c r="AK751" s="184">
        <f t="shared" si="1828"/>
        <v>0</v>
      </c>
      <c r="AL751" s="184">
        <f t="shared" si="1828"/>
        <v>0</v>
      </c>
      <c r="AM751" s="184">
        <f t="shared" si="1828"/>
        <v>0</v>
      </c>
      <c r="AN751" s="184">
        <f t="shared" si="1828"/>
        <v>10227</v>
      </c>
      <c r="AO751" s="184">
        <f t="shared" si="1828"/>
        <v>0</v>
      </c>
      <c r="AP751" s="184">
        <f t="shared" si="1828"/>
        <v>0</v>
      </c>
      <c r="AQ751" s="184">
        <f t="shared" si="1828"/>
        <v>0</v>
      </c>
      <c r="AR751" s="184">
        <f t="shared" si="1828"/>
        <v>0</v>
      </c>
      <c r="AS751" s="184">
        <f t="shared" si="1828"/>
        <v>0</v>
      </c>
      <c r="AT751" s="184">
        <f t="shared" si="1828"/>
        <v>0</v>
      </c>
      <c r="AU751" s="184">
        <f t="shared" si="1828"/>
        <v>0</v>
      </c>
      <c r="AV751" s="300"/>
    </row>
    <row r="752" spans="1:48" ht="30" customHeight="1">
      <c r="A752" s="371"/>
      <c r="B752" s="372"/>
      <c r="C752" s="373"/>
      <c r="D752" s="189" t="s">
        <v>273</v>
      </c>
      <c r="E752" s="186">
        <f t="shared" si="1801"/>
        <v>0</v>
      </c>
      <c r="F752" s="186">
        <f t="shared" si="1800"/>
        <v>0</v>
      </c>
      <c r="G752" s="186" t="e">
        <f t="shared" si="1764"/>
        <v>#DIV/0!</v>
      </c>
      <c r="H752" s="184">
        <f t="shared" ref="H752:AU752" si="1829">H680</f>
        <v>0</v>
      </c>
      <c r="I752" s="184">
        <f t="shared" si="1829"/>
        <v>0</v>
      </c>
      <c r="J752" s="184">
        <f t="shared" si="1829"/>
        <v>0</v>
      </c>
      <c r="K752" s="184">
        <f t="shared" si="1829"/>
        <v>0</v>
      </c>
      <c r="L752" s="184">
        <f t="shared" si="1829"/>
        <v>0</v>
      </c>
      <c r="M752" s="184">
        <f t="shared" si="1829"/>
        <v>0</v>
      </c>
      <c r="N752" s="184">
        <f t="shared" si="1829"/>
        <v>0</v>
      </c>
      <c r="O752" s="184">
        <f t="shared" si="1829"/>
        <v>0</v>
      </c>
      <c r="P752" s="184">
        <f t="shared" si="1829"/>
        <v>0</v>
      </c>
      <c r="Q752" s="184">
        <f t="shared" si="1829"/>
        <v>0</v>
      </c>
      <c r="R752" s="184">
        <f t="shared" si="1829"/>
        <v>0</v>
      </c>
      <c r="S752" s="184">
        <f t="shared" si="1829"/>
        <v>0</v>
      </c>
      <c r="T752" s="184">
        <f t="shared" si="1829"/>
        <v>0</v>
      </c>
      <c r="U752" s="184">
        <f t="shared" si="1829"/>
        <v>0</v>
      </c>
      <c r="V752" s="184">
        <f t="shared" si="1829"/>
        <v>0</v>
      </c>
      <c r="W752" s="184">
        <f t="shared" si="1829"/>
        <v>0</v>
      </c>
      <c r="X752" s="184">
        <f t="shared" si="1829"/>
        <v>0</v>
      </c>
      <c r="Y752" s="184">
        <f t="shared" si="1829"/>
        <v>0</v>
      </c>
      <c r="Z752" s="184">
        <f t="shared" si="1829"/>
        <v>0</v>
      </c>
      <c r="AA752" s="184">
        <f t="shared" si="1829"/>
        <v>0</v>
      </c>
      <c r="AB752" s="184">
        <f t="shared" si="1829"/>
        <v>0</v>
      </c>
      <c r="AC752" s="184">
        <f t="shared" si="1829"/>
        <v>0</v>
      </c>
      <c r="AD752" s="184">
        <f t="shared" si="1829"/>
        <v>0</v>
      </c>
      <c r="AE752" s="184">
        <f t="shared" si="1829"/>
        <v>0</v>
      </c>
      <c r="AF752" s="184">
        <f t="shared" si="1829"/>
        <v>0</v>
      </c>
      <c r="AG752" s="184">
        <f t="shared" si="1829"/>
        <v>0</v>
      </c>
      <c r="AH752" s="184">
        <f t="shared" si="1829"/>
        <v>0</v>
      </c>
      <c r="AI752" s="184">
        <f t="shared" si="1829"/>
        <v>0</v>
      </c>
      <c r="AJ752" s="184">
        <f t="shared" si="1829"/>
        <v>0</v>
      </c>
      <c r="AK752" s="184">
        <f t="shared" si="1829"/>
        <v>0</v>
      </c>
      <c r="AL752" s="184">
        <f t="shared" si="1829"/>
        <v>0</v>
      </c>
      <c r="AM752" s="184">
        <f t="shared" si="1829"/>
        <v>0</v>
      </c>
      <c r="AN752" s="184">
        <f t="shared" si="1829"/>
        <v>0</v>
      </c>
      <c r="AO752" s="184">
        <f t="shared" si="1829"/>
        <v>0</v>
      </c>
      <c r="AP752" s="184">
        <f t="shared" si="1829"/>
        <v>0</v>
      </c>
      <c r="AQ752" s="184">
        <f t="shared" si="1829"/>
        <v>0</v>
      </c>
      <c r="AR752" s="184">
        <f t="shared" si="1829"/>
        <v>0</v>
      </c>
      <c r="AS752" s="184">
        <f t="shared" si="1829"/>
        <v>0</v>
      </c>
      <c r="AT752" s="184">
        <f t="shared" si="1829"/>
        <v>0</v>
      </c>
      <c r="AU752" s="184">
        <f t="shared" si="1829"/>
        <v>0</v>
      </c>
      <c r="AV752" s="300"/>
    </row>
    <row r="753" spans="1:48" ht="30" customHeight="1">
      <c r="A753" s="374"/>
      <c r="B753" s="375"/>
      <c r="C753" s="376"/>
      <c r="D753" s="209" t="s">
        <v>441</v>
      </c>
      <c r="E753" s="186">
        <f t="shared" si="1801"/>
        <v>50.5</v>
      </c>
      <c r="F753" s="186">
        <f t="shared" si="1801"/>
        <v>3.07</v>
      </c>
      <c r="G753" s="186">
        <f t="shared" si="1764"/>
        <v>6.0792079207920793</v>
      </c>
      <c r="H753" s="184">
        <f t="shared" ref="H753:AU753" si="1830">H681</f>
        <v>0</v>
      </c>
      <c r="I753" s="184">
        <f t="shared" si="1830"/>
        <v>0</v>
      </c>
      <c r="J753" s="184">
        <f t="shared" si="1830"/>
        <v>0</v>
      </c>
      <c r="K753" s="184">
        <f t="shared" si="1830"/>
        <v>0</v>
      </c>
      <c r="L753" s="184">
        <f t="shared" si="1830"/>
        <v>0</v>
      </c>
      <c r="M753" s="184">
        <f t="shared" si="1830"/>
        <v>0</v>
      </c>
      <c r="N753" s="184">
        <f t="shared" si="1830"/>
        <v>0</v>
      </c>
      <c r="O753" s="184">
        <f t="shared" si="1830"/>
        <v>0</v>
      </c>
      <c r="P753" s="184">
        <f t="shared" si="1830"/>
        <v>0</v>
      </c>
      <c r="Q753" s="184">
        <f t="shared" si="1830"/>
        <v>0</v>
      </c>
      <c r="R753" s="184">
        <f t="shared" si="1830"/>
        <v>0</v>
      </c>
      <c r="S753" s="184">
        <f t="shared" si="1830"/>
        <v>0</v>
      </c>
      <c r="T753" s="184">
        <f t="shared" si="1830"/>
        <v>0</v>
      </c>
      <c r="U753" s="184">
        <f t="shared" si="1830"/>
        <v>0</v>
      </c>
      <c r="V753" s="184">
        <f t="shared" si="1830"/>
        <v>0</v>
      </c>
      <c r="W753" s="184">
        <f t="shared" si="1830"/>
        <v>0</v>
      </c>
      <c r="X753" s="184">
        <f t="shared" si="1830"/>
        <v>0</v>
      </c>
      <c r="Y753" s="184">
        <f t="shared" si="1830"/>
        <v>0</v>
      </c>
      <c r="Z753" s="184">
        <f t="shared" si="1830"/>
        <v>0</v>
      </c>
      <c r="AA753" s="184">
        <f t="shared" si="1830"/>
        <v>0</v>
      </c>
      <c r="AB753" s="184">
        <f t="shared" si="1830"/>
        <v>0</v>
      </c>
      <c r="AC753" s="184">
        <f t="shared" si="1830"/>
        <v>0</v>
      </c>
      <c r="AD753" s="184">
        <f t="shared" si="1830"/>
        <v>0</v>
      </c>
      <c r="AE753" s="184">
        <f t="shared" si="1830"/>
        <v>0</v>
      </c>
      <c r="AF753" s="184">
        <f t="shared" si="1830"/>
        <v>3.07</v>
      </c>
      <c r="AG753" s="184">
        <f t="shared" si="1830"/>
        <v>3.07</v>
      </c>
      <c r="AH753" s="184">
        <f t="shared" si="1830"/>
        <v>0</v>
      </c>
      <c r="AI753" s="184">
        <f t="shared" si="1830"/>
        <v>47.43</v>
      </c>
      <c r="AJ753" s="184">
        <f t="shared" si="1830"/>
        <v>0</v>
      </c>
      <c r="AK753" s="184">
        <f t="shared" si="1830"/>
        <v>0</v>
      </c>
      <c r="AL753" s="184">
        <f t="shared" si="1830"/>
        <v>0</v>
      </c>
      <c r="AM753" s="184">
        <f t="shared" si="1830"/>
        <v>0</v>
      </c>
      <c r="AN753" s="184">
        <f t="shared" si="1830"/>
        <v>0</v>
      </c>
      <c r="AO753" s="184">
        <f t="shared" si="1830"/>
        <v>0</v>
      </c>
      <c r="AP753" s="184">
        <f t="shared" si="1830"/>
        <v>0</v>
      </c>
      <c r="AQ753" s="184">
        <f t="shared" si="1830"/>
        <v>0</v>
      </c>
      <c r="AR753" s="184">
        <f t="shared" si="1830"/>
        <v>0</v>
      </c>
      <c r="AS753" s="184">
        <f t="shared" si="1830"/>
        <v>0</v>
      </c>
      <c r="AT753" s="184">
        <f t="shared" si="1830"/>
        <v>0</v>
      </c>
      <c r="AU753" s="184">
        <f t="shared" si="1830"/>
        <v>0</v>
      </c>
      <c r="AV753" s="231"/>
    </row>
    <row r="754" spans="1:48" ht="21" customHeight="1">
      <c r="A754" s="316" t="s">
        <v>426</v>
      </c>
      <c r="B754" s="317"/>
      <c r="C754" s="318"/>
      <c r="D754" s="192" t="s">
        <v>41</v>
      </c>
      <c r="E754" s="186">
        <f t="shared" si="1801"/>
        <v>53977.093699999998</v>
      </c>
      <c r="F754" s="186">
        <f t="shared" ref="F754:F765" si="1831">I754+L754+O754+R754+U754+X754+AA754+AD754+AG754+AJ754+AO754+AT754</f>
        <v>17288.103490000001</v>
      </c>
      <c r="G754" s="186">
        <f t="shared" si="1764"/>
        <v>32.028592695423328</v>
      </c>
      <c r="H754" s="186">
        <f>H755+H756+H757+H759</f>
        <v>0</v>
      </c>
      <c r="I754" s="186">
        <f t="shared" ref="I754:AU754" si="1832">I755+I756+I757+I759</f>
        <v>0</v>
      </c>
      <c r="J754" s="186">
        <f t="shared" si="1832"/>
        <v>0</v>
      </c>
      <c r="K754" s="186">
        <f t="shared" si="1832"/>
        <v>0</v>
      </c>
      <c r="L754" s="186">
        <f t="shared" si="1832"/>
        <v>0</v>
      </c>
      <c r="M754" s="186">
        <f t="shared" si="1832"/>
        <v>0</v>
      </c>
      <c r="N754" s="186">
        <f t="shared" si="1832"/>
        <v>0</v>
      </c>
      <c r="O754" s="186">
        <f t="shared" si="1832"/>
        <v>0</v>
      </c>
      <c r="P754" s="186">
        <f t="shared" si="1832"/>
        <v>0</v>
      </c>
      <c r="Q754" s="186">
        <f t="shared" si="1832"/>
        <v>0</v>
      </c>
      <c r="R754" s="186">
        <f t="shared" si="1832"/>
        <v>0</v>
      </c>
      <c r="S754" s="186">
        <f t="shared" si="1832"/>
        <v>0</v>
      </c>
      <c r="T754" s="186">
        <f t="shared" si="1832"/>
        <v>0</v>
      </c>
      <c r="U754" s="186">
        <f t="shared" si="1832"/>
        <v>0</v>
      </c>
      <c r="V754" s="186">
        <f t="shared" si="1832"/>
        <v>0</v>
      </c>
      <c r="W754" s="186">
        <f t="shared" si="1832"/>
        <v>0</v>
      </c>
      <c r="X754" s="186">
        <f t="shared" si="1832"/>
        <v>0</v>
      </c>
      <c r="Y754" s="186">
        <f t="shared" si="1832"/>
        <v>0</v>
      </c>
      <c r="Z754" s="186">
        <f t="shared" si="1832"/>
        <v>0</v>
      </c>
      <c r="AA754" s="186">
        <f t="shared" si="1832"/>
        <v>0</v>
      </c>
      <c r="AB754" s="186">
        <f t="shared" si="1832"/>
        <v>0</v>
      </c>
      <c r="AC754" s="186">
        <f t="shared" si="1832"/>
        <v>7532.2655599999998</v>
      </c>
      <c r="AD754" s="186">
        <f t="shared" si="1832"/>
        <v>7532.2655599999998</v>
      </c>
      <c r="AE754" s="186">
        <f t="shared" si="1832"/>
        <v>0</v>
      </c>
      <c r="AF754" s="186">
        <f t="shared" si="1832"/>
        <v>9755.8379300000015</v>
      </c>
      <c r="AG754" s="186">
        <f t="shared" si="1832"/>
        <v>9755.8379300000015</v>
      </c>
      <c r="AH754" s="186">
        <f t="shared" si="1832"/>
        <v>0</v>
      </c>
      <c r="AI754" s="186">
        <f t="shared" si="1832"/>
        <v>26461.990209999996</v>
      </c>
      <c r="AJ754" s="186">
        <f t="shared" si="1832"/>
        <v>0</v>
      </c>
      <c r="AK754" s="186">
        <f t="shared" si="1832"/>
        <v>0</v>
      </c>
      <c r="AL754" s="186">
        <f t="shared" si="1832"/>
        <v>0</v>
      </c>
      <c r="AM754" s="186">
        <f t="shared" si="1832"/>
        <v>0</v>
      </c>
      <c r="AN754" s="186">
        <f t="shared" si="1832"/>
        <v>10227</v>
      </c>
      <c r="AO754" s="186">
        <f t="shared" si="1832"/>
        <v>0</v>
      </c>
      <c r="AP754" s="186">
        <f t="shared" si="1832"/>
        <v>0</v>
      </c>
      <c r="AQ754" s="186">
        <f t="shared" si="1832"/>
        <v>0</v>
      </c>
      <c r="AR754" s="186">
        <f t="shared" si="1832"/>
        <v>0</v>
      </c>
      <c r="AS754" s="186">
        <f t="shared" si="1832"/>
        <v>0</v>
      </c>
      <c r="AT754" s="186">
        <f t="shared" si="1832"/>
        <v>0</v>
      </c>
      <c r="AU754" s="186">
        <f t="shared" si="1832"/>
        <v>0</v>
      </c>
      <c r="AV754" s="304"/>
    </row>
    <row r="755" spans="1:48">
      <c r="A755" s="319"/>
      <c r="B755" s="320"/>
      <c r="C755" s="321"/>
      <c r="D755" s="188" t="s">
        <v>37</v>
      </c>
      <c r="E755" s="186">
        <f t="shared" si="1801"/>
        <v>2248.6626999999999</v>
      </c>
      <c r="F755" s="186">
        <f t="shared" si="1831"/>
        <v>0</v>
      </c>
      <c r="G755" s="186">
        <f t="shared" si="1764"/>
        <v>0</v>
      </c>
      <c r="H755" s="184">
        <f>H749+H671</f>
        <v>0</v>
      </c>
      <c r="I755" s="184">
        <f t="shared" ref="I755:AU755" si="1833">I749+I671</f>
        <v>0</v>
      </c>
      <c r="J755" s="184">
        <f t="shared" si="1833"/>
        <v>0</v>
      </c>
      <c r="K755" s="184">
        <f t="shared" si="1833"/>
        <v>0</v>
      </c>
      <c r="L755" s="184">
        <f t="shared" si="1833"/>
        <v>0</v>
      </c>
      <c r="M755" s="184">
        <f t="shared" si="1833"/>
        <v>0</v>
      </c>
      <c r="N755" s="184">
        <f t="shared" si="1833"/>
        <v>0</v>
      </c>
      <c r="O755" s="184">
        <f t="shared" si="1833"/>
        <v>0</v>
      </c>
      <c r="P755" s="184">
        <f t="shared" si="1833"/>
        <v>0</v>
      </c>
      <c r="Q755" s="184">
        <f t="shared" si="1833"/>
        <v>0</v>
      </c>
      <c r="R755" s="184">
        <f t="shared" si="1833"/>
        <v>0</v>
      </c>
      <c r="S755" s="184">
        <f t="shared" si="1833"/>
        <v>0</v>
      </c>
      <c r="T755" s="184">
        <f t="shared" si="1833"/>
        <v>0</v>
      </c>
      <c r="U755" s="184">
        <f t="shared" si="1833"/>
        <v>0</v>
      </c>
      <c r="V755" s="184">
        <f t="shared" si="1833"/>
        <v>0</v>
      </c>
      <c r="W755" s="184">
        <f t="shared" si="1833"/>
        <v>0</v>
      </c>
      <c r="X755" s="184">
        <f t="shared" si="1833"/>
        <v>0</v>
      </c>
      <c r="Y755" s="184">
        <f t="shared" si="1833"/>
        <v>0</v>
      </c>
      <c r="Z755" s="184">
        <f t="shared" si="1833"/>
        <v>0</v>
      </c>
      <c r="AA755" s="184">
        <f t="shared" si="1833"/>
        <v>0</v>
      </c>
      <c r="AB755" s="184">
        <f t="shared" si="1833"/>
        <v>0</v>
      </c>
      <c r="AC755" s="184">
        <f t="shared" si="1833"/>
        <v>0</v>
      </c>
      <c r="AD755" s="184">
        <f t="shared" si="1833"/>
        <v>0</v>
      </c>
      <c r="AE755" s="184">
        <f t="shared" si="1833"/>
        <v>0</v>
      </c>
      <c r="AF755" s="184">
        <f t="shared" si="1833"/>
        <v>0</v>
      </c>
      <c r="AG755" s="184">
        <f t="shared" si="1833"/>
        <v>0</v>
      </c>
      <c r="AH755" s="184">
        <f t="shared" si="1833"/>
        <v>0</v>
      </c>
      <c r="AI755" s="184">
        <f t="shared" si="1833"/>
        <v>2248.6626999999999</v>
      </c>
      <c r="AJ755" s="184">
        <f t="shared" si="1833"/>
        <v>0</v>
      </c>
      <c r="AK755" s="184">
        <f t="shared" si="1833"/>
        <v>0</v>
      </c>
      <c r="AL755" s="184">
        <f t="shared" si="1833"/>
        <v>0</v>
      </c>
      <c r="AM755" s="184">
        <f t="shared" si="1833"/>
        <v>0</v>
      </c>
      <c r="AN755" s="184">
        <f t="shared" si="1833"/>
        <v>0</v>
      </c>
      <c r="AO755" s="184">
        <f t="shared" si="1833"/>
        <v>0</v>
      </c>
      <c r="AP755" s="184">
        <f t="shared" si="1833"/>
        <v>0</v>
      </c>
      <c r="AQ755" s="184">
        <f t="shared" si="1833"/>
        <v>0</v>
      </c>
      <c r="AR755" s="184">
        <f t="shared" si="1833"/>
        <v>0</v>
      </c>
      <c r="AS755" s="184">
        <f t="shared" si="1833"/>
        <v>0</v>
      </c>
      <c r="AT755" s="184">
        <f t="shared" si="1833"/>
        <v>0</v>
      </c>
      <c r="AU755" s="184">
        <f t="shared" si="1833"/>
        <v>0</v>
      </c>
      <c r="AV755" s="304"/>
    </row>
    <row r="756" spans="1:48" ht="33" customHeight="1">
      <c r="A756" s="319"/>
      <c r="B756" s="320"/>
      <c r="C756" s="321"/>
      <c r="D756" s="188" t="s">
        <v>2</v>
      </c>
      <c r="E756" s="186">
        <f t="shared" si="1801"/>
        <v>4583.2980000000007</v>
      </c>
      <c r="F756" s="186">
        <f t="shared" si="1831"/>
        <v>0</v>
      </c>
      <c r="G756" s="186">
        <f t="shared" si="1764"/>
        <v>0</v>
      </c>
      <c r="H756" s="184">
        <f t="shared" ref="H756:AU756" si="1834">H750+H672</f>
        <v>0</v>
      </c>
      <c r="I756" s="184">
        <f t="shared" si="1834"/>
        <v>0</v>
      </c>
      <c r="J756" s="184">
        <f t="shared" si="1834"/>
        <v>0</v>
      </c>
      <c r="K756" s="184">
        <f t="shared" si="1834"/>
        <v>0</v>
      </c>
      <c r="L756" s="184">
        <f t="shared" si="1834"/>
        <v>0</v>
      </c>
      <c r="M756" s="184">
        <f t="shared" si="1834"/>
        <v>0</v>
      </c>
      <c r="N756" s="184">
        <f t="shared" si="1834"/>
        <v>0</v>
      </c>
      <c r="O756" s="184">
        <f t="shared" si="1834"/>
        <v>0</v>
      </c>
      <c r="P756" s="184">
        <f t="shared" si="1834"/>
        <v>0</v>
      </c>
      <c r="Q756" s="184">
        <f t="shared" si="1834"/>
        <v>0</v>
      </c>
      <c r="R756" s="184">
        <f t="shared" si="1834"/>
        <v>0</v>
      </c>
      <c r="S756" s="184">
        <f t="shared" si="1834"/>
        <v>0</v>
      </c>
      <c r="T756" s="184">
        <f t="shared" si="1834"/>
        <v>0</v>
      </c>
      <c r="U756" s="184">
        <f t="shared" si="1834"/>
        <v>0</v>
      </c>
      <c r="V756" s="184">
        <f t="shared" si="1834"/>
        <v>0</v>
      </c>
      <c r="W756" s="184">
        <f t="shared" si="1834"/>
        <v>0</v>
      </c>
      <c r="X756" s="184">
        <f t="shared" si="1834"/>
        <v>0</v>
      </c>
      <c r="Y756" s="184">
        <f t="shared" si="1834"/>
        <v>0</v>
      </c>
      <c r="Z756" s="184">
        <f t="shared" si="1834"/>
        <v>0</v>
      </c>
      <c r="AA756" s="184">
        <f t="shared" si="1834"/>
        <v>0</v>
      </c>
      <c r="AB756" s="184">
        <f t="shared" si="1834"/>
        <v>0</v>
      </c>
      <c r="AC756" s="184">
        <f t="shared" si="1834"/>
        <v>0</v>
      </c>
      <c r="AD756" s="184">
        <f t="shared" si="1834"/>
        <v>0</v>
      </c>
      <c r="AE756" s="184">
        <f t="shared" si="1834"/>
        <v>0</v>
      </c>
      <c r="AF756" s="184">
        <f t="shared" si="1834"/>
        <v>0</v>
      </c>
      <c r="AG756" s="184">
        <f t="shared" si="1834"/>
        <v>0</v>
      </c>
      <c r="AH756" s="184">
        <f t="shared" si="1834"/>
        <v>0</v>
      </c>
      <c r="AI756" s="184">
        <f t="shared" si="1834"/>
        <v>4583.2980000000007</v>
      </c>
      <c r="AJ756" s="184">
        <f t="shared" si="1834"/>
        <v>0</v>
      </c>
      <c r="AK756" s="184">
        <f t="shared" si="1834"/>
        <v>0</v>
      </c>
      <c r="AL756" s="184">
        <f t="shared" si="1834"/>
        <v>0</v>
      </c>
      <c r="AM756" s="184">
        <f t="shared" si="1834"/>
        <v>0</v>
      </c>
      <c r="AN756" s="184">
        <f t="shared" si="1834"/>
        <v>0</v>
      </c>
      <c r="AO756" s="184">
        <f t="shared" si="1834"/>
        <v>0</v>
      </c>
      <c r="AP756" s="184">
        <f t="shared" si="1834"/>
        <v>0</v>
      </c>
      <c r="AQ756" s="184">
        <f t="shared" si="1834"/>
        <v>0</v>
      </c>
      <c r="AR756" s="184">
        <f t="shared" si="1834"/>
        <v>0</v>
      </c>
      <c r="AS756" s="184">
        <f t="shared" si="1834"/>
        <v>0</v>
      </c>
      <c r="AT756" s="184">
        <f t="shared" si="1834"/>
        <v>0</v>
      </c>
      <c r="AU756" s="184">
        <f t="shared" si="1834"/>
        <v>0</v>
      </c>
      <c r="AV756" s="304"/>
    </row>
    <row r="757" spans="1:48" ht="36" customHeight="1">
      <c r="A757" s="319"/>
      <c r="B757" s="320"/>
      <c r="C757" s="321"/>
      <c r="D757" s="209" t="s">
        <v>456</v>
      </c>
      <c r="E757" s="186">
        <f>H757+K757+N757+Q757+T757+W757+Z757+AC757+AF757+AI757+AN757+AS757</f>
        <v>40594.633000000002</v>
      </c>
      <c r="F757" s="186">
        <f t="shared" si="1831"/>
        <v>14155.494979999999</v>
      </c>
      <c r="G757" s="186">
        <f t="shared" si="1764"/>
        <v>34.870360769119401</v>
      </c>
      <c r="H757" s="184">
        <f t="shared" ref="H757:AU757" si="1835">H751+H673</f>
        <v>0</v>
      </c>
      <c r="I757" s="184">
        <f t="shared" si="1835"/>
        <v>0</v>
      </c>
      <c r="J757" s="184">
        <f t="shared" si="1835"/>
        <v>0</v>
      </c>
      <c r="K757" s="184">
        <f t="shared" si="1835"/>
        <v>0</v>
      </c>
      <c r="L757" s="184">
        <f t="shared" si="1835"/>
        <v>0</v>
      </c>
      <c r="M757" s="184">
        <f t="shared" si="1835"/>
        <v>0</v>
      </c>
      <c r="N757" s="184">
        <f t="shared" si="1835"/>
        <v>0</v>
      </c>
      <c r="O757" s="184">
        <f t="shared" si="1835"/>
        <v>0</v>
      </c>
      <c r="P757" s="184">
        <f t="shared" si="1835"/>
        <v>0</v>
      </c>
      <c r="Q757" s="184">
        <f t="shared" si="1835"/>
        <v>0</v>
      </c>
      <c r="R757" s="184">
        <f t="shared" si="1835"/>
        <v>0</v>
      </c>
      <c r="S757" s="184">
        <f t="shared" si="1835"/>
        <v>0</v>
      </c>
      <c r="T757" s="184">
        <f t="shared" si="1835"/>
        <v>0</v>
      </c>
      <c r="U757" s="184">
        <f t="shared" si="1835"/>
        <v>0</v>
      </c>
      <c r="V757" s="184">
        <f t="shared" si="1835"/>
        <v>0</v>
      </c>
      <c r="W757" s="184">
        <f t="shared" si="1835"/>
        <v>0</v>
      </c>
      <c r="X757" s="184">
        <f t="shared" si="1835"/>
        <v>0</v>
      </c>
      <c r="Y757" s="184">
        <f t="shared" si="1835"/>
        <v>0</v>
      </c>
      <c r="Z757" s="184">
        <f t="shared" si="1835"/>
        <v>0</v>
      </c>
      <c r="AA757" s="184">
        <f t="shared" si="1835"/>
        <v>0</v>
      </c>
      <c r="AB757" s="184">
        <f t="shared" si="1835"/>
        <v>0</v>
      </c>
      <c r="AC757" s="184">
        <f t="shared" si="1835"/>
        <v>6169.0022499999995</v>
      </c>
      <c r="AD757" s="184">
        <f t="shared" si="1835"/>
        <v>6169.0022499999995</v>
      </c>
      <c r="AE757" s="184">
        <f t="shared" si="1835"/>
        <v>0</v>
      </c>
      <c r="AF757" s="184">
        <f t="shared" si="1835"/>
        <v>7986.4927300000008</v>
      </c>
      <c r="AG757" s="184">
        <f t="shared" si="1835"/>
        <v>7986.4927300000008</v>
      </c>
      <c r="AH757" s="184">
        <f t="shared" si="1835"/>
        <v>0</v>
      </c>
      <c r="AI757" s="184">
        <f t="shared" si="1835"/>
        <v>16212.138019999999</v>
      </c>
      <c r="AJ757" s="184">
        <f t="shared" si="1835"/>
        <v>0</v>
      </c>
      <c r="AK757" s="184">
        <f t="shared" si="1835"/>
        <v>0</v>
      </c>
      <c r="AL757" s="184">
        <f t="shared" si="1835"/>
        <v>0</v>
      </c>
      <c r="AM757" s="184">
        <f t="shared" si="1835"/>
        <v>0</v>
      </c>
      <c r="AN757" s="184">
        <f t="shared" si="1835"/>
        <v>10227</v>
      </c>
      <c r="AO757" s="184">
        <f t="shared" si="1835"/>
        <v>0</v>
      </c>
      <c r="AP757" s="184">
        <f t="shared" si="1835"/>
        <v>0</v>
      </c>
      <c r="AQ757" s="184">
        <f t="shared" si="1835"/>
        <v>0</v>
      </c>
      <c r="AR757" s="184">
        <f t="shared" si="1835"/>
        <v>0</v>
      </c>
      <c r="AS757" s="184">
        <f t="shared" si="1835"/>
        <v>0</v>
      </c>
      <c r="AT757" s="184">
        <f t="shared" si="1835"/>
        <v>0</v>
      </c>
      <c r="AU757" s="184">
        <f t="shared" si="1835"/>
        <v>0</v>
      </c>
      <c r="AV757" s="304"/>
    </row>
    <row r="758" spans="1:48" ht="28.95" customHeight="1">
      <c r="A758" s="319"/>
      <c r="B758" s="320"/>
      <c r="C758" s="321"/>
      <c r="D758" s="189" t="s">
        <v>273</v>
      </c>
      <c r="E758" s="186">
        <f t="shared" si="1801"/>
        <v>0</v>
      </c>
      <c r="F758" s="186">
        <f t="shared" si="1831"/>
        <v>0</v>
      </c>
      <c r="G758" s="186" t="e">
        <f t="shared" si="1764"/>
        <v>#DIV/0!</v>
      </c>
      <c r="H758" s="184">
        <f t="shared" ref="H758:AU758" si="1836">H752+H674</f>
        <v>0</v>
      </c>
      <c r="I758" s="184">
        <f t="shared" si="1836"/>
        <v>0</v>
      </c>
      <c r="J758" s="184">
        <f t="shared" si="1836"/>
        <v>0</v>
      </c>
      <c r="K758" s="184">
        <f t="shared" si="1836"/>
        <v>0</v>
      </c>
      <c r="L758" s="184">
        <f t="shared" si="1836"/>
        <v>0</v>
      </c>
      <c r="M758" s="184">
        <f t="shared" si="1836"/>
        <v>0</v>
      </c>
      <c r="N758" s="184">
        <f t="shared" si="1836"/>
        <v>0</v>
      </c>
      <c r="O758" s="184">
        <f t="shared" si="1836"/>
        <v>0</v>
      </c>
      <c r="P758" s="184">
        <f t="shared" si="1836"/>
        <v>0</v>
      </c>
      <c r="Q758" s="184">
        <f t="shared" si="1836"/>
        <v>0</v>
      </c>
      <c r="R758" s="184">
        <f t="shared" si="1836"/>
        <v>0</v>
      </c>
      <c r="S758" s="184">
        <f t="shared" si="1836"/>
        <v>0</v>
      </c>
      <c r="T758" s="184">
        <f t="shared" si="1836"/>
        <v>0</v>
      </c>
      <c r="U758" s="184">
        <f t="shared" si="1836"/>
        <v>0</v>
      </c>
      <c r="V758" s="184">
        <f t="shared" si="1836"/>
        <v>0</v>
      </c>
      <c r="W758" s="184">
        <f t="shared" si="1836"/>
        <v>0</v>
      </c>
      <c r="X758" s="184">
        <f t="shared" si="1836"/>
        <v>0</v>
      </c>
      <c r="Y758" s="184">
        <f t="shared" si="1836"/>
        <v>0</v>
      </c>
      <c r="Z758" s="184">
        <f t="shared" si="1836"/>
        <v>0</v>
      </c>
      <c r="AA758" s="184">
        <f t="shared" si="1836"/>
        <v>0</v>
      </c>
      <c r="AB758" s="184">
        <f t="shared" si="1836"/>
        <v>0</v>
      </c>
      <c r="AC758" s="184">
        <f t="shared" si="1836"/>
        <v>0</v>
      </c>
      <c r="AD758" s="184">
        <f t="shared" si="1836"/>
        <v>0</v>
      </c>
      <c r="AE758" s="184">
        <f t="shared" si="1836"/>
        <v>0</v>
      </c>
      <c r="AF758" s="184">
        <f t="shared" si="1836"/>
        <v>0</v>
      </c>
      <c r="AG758" s="184">
        <f t="shared" si="1836"/>
        <v>0</v>
      </c>
      <c r="AH758" s="184">
        <f t="shared" si="1836"/>
        <v>0</v>
      </c>
      <c r="AI758" s="184">
        <f t="shared" si="1836"/>
        <v>0</v>
      </c>
      <c r="AJ758" s="184">
        <f t="shared" si="1836"/>
        <v>0</v>
      </c>
      <c r="AK758" s="184">
        <f t="shared" si="1836"/>
        <v>0</v>
      </c>
      <c r="AL758" s="184">
        <f t="shared" si="1836"/>
        <v>0</v>
      </c>
      <c r="AM758" s="184">
        <f t="shared" si="1836"/>
        <v>0</v>
      </c>
      <c r="AN758" s="184">
        <f t="shared" si="1836"/>
        <v>0</v>
      </c>
      <c r="AO758" s="184">
        <f t="shared" si="1836"/>
        <v>0</v>
      </c>
      <c r="AP758" s="184">
        <f t="shared" si="1836"/>
        <v>0</v>
      </c>
      <c r="AQ758" s="184">
        <f t="shared" si="1836"/>
        <v>0</v>
      </c>
      <c r="AR758" s="184">
        <f t="shared" si="1836"/>
        <v>0</v>
      </c>
      <c r="AS758" s="184">
        <f t="shared" si="1836"/>
        <v>0</v>
      </c>
      <c r="AT758" s="184">
        <f t="shared" si="1836"/>
        <v>0</v>
      </c>
      <c r="AU758" s="184">
        <f t="shared" si="1836"/>
        <v>0</v>
      </c>
      <c r="AV758" s="304"/>
    </row>
    <row r="759" spans="1:48" ht="28.95" customHeight="1">
      <c r="A759" s="322"/>
      <c r="B759" s="323"/>
      <c r="C759" s="324"/>
      <c r="D759" s="209" t="s">
        <v>441</v>
      </c>
      <c r="E759" s="186">
        <f t="shared" si="1801"/>
        <v>6550.5</v>
      </c>
      <c r="F759" s="186">
        <f t="shared" si="1831"/>
        <v>3132.60851</v>
      </c>
      <c r="G759" s="186">
        <f t="shared" si="1764"/>
        <v>47.822433554690477</v>
      </c>
      <c r="H759" s="184">
        <f>H753+H675</f>
        <v>0</v>
      </c>
      <c r="I759" s="184">
        <f t="shared" ref="I759:AU759" si="1837">I753+I675</f>
        <v>0</v>
      </c>
      <c r="J759" s="184">
        <f t="shared" si="1837"/>
        <v>0</v>
      </c>
      <c r="K759" s="184">
        <f t="shared" si="1837"/>
        <v>0</v>
      </c>
      <c r="L759" s="184">
        <f t="shared" si="1837"/>
        <v>0</v>
      </c>
      <c r="M759" s="184">
        <f t="shared" si="1837"/>
        <v>0</v>
      </c>
      <c r="N759" s="184">
        <f t="shared" si="1837"/>
        <v>0</v>
      </c>
      <c r="O759" s="184">
        <f t="shared" si="1837"/>
        <v>0</v>
      </c>
      <c r="P759" s="184">
        <f t="shared" si="1837"/>
        <v>0</v>
      </c>
      <c r="Q759" s="184">
        <f t="shared" si="1837"/>
        <v>0</v>
      </c>
      <c r="R759" s="184">
        <f t="shared" si="1837"/>
        <v>0</v>
      </c>
      <c r="S759" s="184">
        <f t="shared" si="1837"/>
        <v>0</v>
      </c>
      <c r="T759" s="184">
        <f t="shared" si="1837"/>
        <v>0</v>
      </c>
      <c r="U759" s="184">
        <f t="shared" si="1837"/>
        <v>0</v>
      </c>
      <c r="V759" s="184">
        <f t="shared" si="1837"/>
        <v>0</v>
      </c>
      <c r="W759" s="184">
        <f t="shared" si="1837"/>
        <v>0</v>
      </c>
      <c r="X759" s="184">
        <f t="shared" si="1837"/>
        <v>0</v>
      </c>
      <c r="Y759" s="184">
        <f t="shared" si="1837"/>
        <v>0</v>
      </c>
      <c r="Z759" s="184">
        <f t="shared" si="1837"/>
        <v>0</v>
      </c>
      <c r="AA759" s="184">
        <f t="shared" si="1837"/>
        <v>0</v>
      </c>
      <c r="AB759" s="184">
        <f t="shared" si="1837"/>
        <v>0</v>
      </c>
      <c r="AC759" s="184">
        <f t="shared" si="1837"/>
        <v>1363.26331</v>
      </c>
      <c r="AD759" s="184">
        <f t="shared" si="1837"/>
        <v>1363.26331</v>
      </c>
      <c r="AE759" s="184">
        <f t="shared" si="1837"/>
        <v>0</v>
      </c>
      <c r="AF759" s="184">
        <f t="shared" si="1837"/>
        <v>1769.3452</v>
      </c>
      <c r="AG759" s="184">
        <f t="shared" si="1837"/>
        <v>1769.3452</v>
      </c>
      <c r="AH759" s="184">
        <f t="shared" si="1837"/>
        <v>0</v>
      </c>
      <c r="AI759" s="184">
        <f t="shared" si="1837"/>
        <v>3417.8914899999995</v>
      </c>
      <c r="AJ759" s="184">
        <f t="shared" si="1837"/>
        <v>0</v>
      </c>
      <c r="AK759" s="184">
        <f t="shared" si="1837"/>
        <v>0</v>
      </c>
      <c r="AL759" s="184">
        <f t="shared" si="1837"/>
        <v>0</v>
      </c>
      <c r="AM759" s="184">
        <f t="shared" si="1837"/>
        <v>0</v>
      </c>
      <c r="AN759" s="184">
        <f t="shared" si="1837"/>
        <v>0</v>
      </c>
      <c r="AO759" s="184">
        <f t="shared" si="1837"/>
        <v>0</v>
      </c>
      <c r="AP759" s="184">
        <f t="shared" si="1837"/>
        <v>0</v>
      </c>
      <c r="AQ759" s="184">
        <f t="shared" si="1837"/>
        <v>0</v>
      </c>
      <c r="AR759" s="184">
        <f t="shared" si="1837"/>
        <v>0</v>
      </c>
      <c r="AS759" s="184">
        <f t="shared" si="1837"/>
        <v>0</v>
      </c>
      <c r="AT759" s="184">
        <f t="shared" si="1837"/>
        <v>0</v>
      </c>
      <c r="AU759" s="184">
        <f t="shared" si="1837"/>
        <v>0</v>
      </c>
      <c r="AV759" s="232"/>
    </row>
    <row r="760" spans="1:48" ht="28.95" customHeight="1">
      <c r="A760" s="316" t="s">
        <v>284</v>
      </c>
      <c r="B760" s="317"/>
      <c r="C760" s="318"/>
      <c r="D760" s="192" t="s">
        <v>41</v>
      </c>
      <c r="E760" s="186">
        <f t="shared" si="1801"/>
        <v>53977.093699999998</v>
      </c>
      <c r="F760" s="186">
        <f t="shared" si="1831"/>
        <v>17288.103490000001</v>
      </c>
      <c r="G760" s="186">
        <f t="shared" si="1764"/>
        <v>32.028592695423328</v>
      </c>
      <c r="H760" s="186">
        <f>H761+H762+H763+H765</f>
        <v>0</v>
      </c>
      <c r="I760" s="186">
        <f t="shared" ref="I760:AU760" si="1838">I761+I762+I763+I765</f>
        <v>0</v>
      </c>
      <c r="J760" s="186">
        <f t="shared" si="1838"/>
        <v>0</v>
      </c>
      <c r="K760" s="186">
        <f t="shared" si="1838"/>
        <v>0</v>
      </c>
      <c r="L760" s="186">
        <f t="shared" si="1838"/>
        <v>0</v>
      </c>
      <c r="M760" s="186">
        <f t="shared" si="1838"/>
        <v>0</v>
      </c>
      <c r="N760" s="186">
        <f t="shared" si="1838"/>
        <v>0</v>
      </c>
      <c r="O760" s="186">
        <f t="shared" si="1838"/>
        <v>0</v>
      </c>
      <c r="P760" s="186">
        <f t="shared" si="1838"/>
        <v>0</v>
      </c>
      <c r="Q760" s="186">
        <f t="shared" si="1838"/>
        <v>0</v>
      </c>
      <c r="R760" s="186">
        <f t="shared" si="1838"/>
        <v>0</v>
      </c>
      <c r="S760" s="186">
        <f t="shared" si="1838"/>
        <v>0</v>
      </c>
      <c r="T760" s="186">
        <f t="shared" si="1838"/>
        <v>0</v>
      </c>
      <c r="U760" s="186">
        <f t="shared" si="1838"/>
        <v>0</v>
      </c>
      <c r="V760" s="186">
        <f t="shared" si="1838"/>
        <v>0</v>
      </c>
      <c r="W760" s="186">
        <f t="shared" si="1838"/>
        <v>0</v>
      </c>
      <c r="X760" s="186">
        <f t="shared" si="1838"/>
        <v>0</v>
      </c>
      <c r="Y760" s="186">
        <f t="shared" si="1838"/>
        <v>0</v>
      </c>
      <c r="Z760" s="186">
        <f t="shared" si="1838"/>
        <v>0</v>
      </c>
      <c r="AA760" s="186">
        <f t="shared" si="1838"/>
        <v>0</v>
      </c>
      <c r="AB760" s="186">
        <f t="shared" si="1838"/>
        <v>0</v>
      </c>
      <c r="AC760" s="186">
        <f t="shared" si="1838"/>
        <v>7532.2655599999998</v>
      </c>
      <c r="AD760" s="186">
        <f t="shared" si="1838"/>
        <v>7532.2655599999998</v>
      </c>
      <c r="AE760" s="186">
        <f t="shared" si="1838"/>
        <v>0</v>
      </c>
      <c r="AF760" s="186">
        <f t="shared" si="1838"/>
        <v>9755.8379300000015</v>
      </c>
      <c r="AG760" s="186">
        <f t="shared" si="1838"/>
        <v>9755.8379300000015</v>
      </c>
      <c r="AH760" s="186">
        <f t="shared" si="1838"/>
        <v>0</v>
      </c>
      <c r="AI760" s="186">
        <f t="shared" si="1838"/>
        <v>26461.990209999996</v>
      </c>
      <c r="AJ760" s="186">
        <f t="shared" si="1838"/>
        <v>0</v>
      </c>
      <c r="AK760" s="186">
        <f t="shared" si="1838"/>
        <v>0</v>
      </c>
      <c r="AL760" s="186">
        <f t="shared" si="1838"/>
        <v>0</v>
      </c>
      <c r="AM760" s="186">
        <f t="shared" si="1838"/>
        <v>0</v>
      </c>
      <c r="AN760" s="186">
        <f t="shared" si="1838"/>
        <v>10227</v>
      </c>
      <c r="AO760" s="186">
        <f t="shared" si="1838"/>
        <v>0</v>
      </c>
      <c r="AP760" s="186">
        <f t="shared" si="1838"/>
        <v>0</v>
      </c>
      <c r="AQ760" s="186">
        <f t="shared" si="1838"/>
        <v>0</v>
      </c>
      <c r="AR760" s="186">
        <f t="shared" si="1838"/>
        <v>0</v>
      </c>
      <c r="AS760" s="186">
        <f t="shared" si="1838"/>
        <v>0</v>
      </c>
      <c r="AT760" s="186">
        <f t="shared" si="1838"/>
        <v>0</v>
      </c>
      <c r="AU760" s="186">
        <f t="shared" si="1838"/>
        <v>0</v>
      </c>
      <c r="AV760" s="304"/>
    </row>
    <row r="761" spans="1:48" ht="28.95" customHeight="1">
      <c r="A761" s="319"/>
      <c r="B761" s="320"/>
      <c r="C761" s="321"/>
      <c r="D761" s="188" t="s">
        <v>37</v>
      </c>
      <c r="E761" s="186">
        <f t="shared" si="1801"/>
        <v>2248.6626999999999</v>
      </c>
      <c r="F761" s="186">
        <f t="shared" si="1831"/>
        <v>0</v>
      </c>
      <c r="G761" s="186">
        <f t="shared" si="1764"/>
        <v>0</v>
      </c>
      <c r="H761" s="184">
        <f>H755</f>
        <v>0</v>
      </c>
      <c r="I761" s="184">
        <f t="shared" ref="I761:AU761" si="1839">I755</f>
        <v>0</v>
      </c>
      <c r="J761" s="184">
        <f t="shared" si="1839"/>
        <v>0</v>
      </c>
      <c r="K761" s="184">
        <f t="shared" si="1839"/>
        <v>0</v>
      </c>
      <c r="L761" s="184">
        <f t="shared" si="1839"/>
        <v>0</v>
      </c>
      <c r="M761" s="184">
        <f t="shared" si="1839"/>
        <v>0</v>
      </c>
      <c r="N761" s="184">
        <f t="shared" si="1839"/>
        <v>0</v>
      </c>
      <c r="O761" s="184">
        <f t="shared" si="1839"/>
        <v>0</v>
      </c>
      <c r="P761" s="184">
        <f t="shared" si="1839"/>
        <v>0</v>
      </c>
      <c r="Q761" s="184">
        <f t="shared" si="1839"/>
        <v>0</v>
      </c>
      <c r="R761" s="184">
        <f t="shared" si="1839"/>
        <v>0</v>
      </c>
      <c r="S761" s="184">
        <f t="shared" si="1839"/>
        <v>0</v>
      </c>
      <c r="T761" s="184">
        <f t="shared" si="1839"/>
        <v>0</v>
      </c>
      <c r="U761" s="184">
        <f t="shared" si="1839"/>
        <v>0</v>
      </c>
      <c r="V761" s="184">
        <f t="shared" si="1839"/>
        <v>0</v>
      </c>
      <c r="W761" s="184">
        <f t="shared" si="1839"/>
        <v>0</v>
      </c>
      <c r="X761" s="184">
        <f t="shared" si="1839"/>
        <v>0</v>
      </c>
      <c r="Y761" s="184">
        <f t="shared" si="1839"/>
        <v>0</v>
      </c>
      <c r="Z761" s="184">
        <f t="shared" si="1839"/>
        <v>0</v>
      </c>
      <c r="AA761" s="184">
        <f t="shared" si="1839"/>
        <v>0</v>
      </c>
      <c r="AB761" s="184">
        <f t="shared" si="1839"/>
        <v>0</v>
      </c>
      <c r="AC761" s="184">
        <f t="shared" si="1839"/>
        <v>0</v>
      </c>
      <c r="AD761" s="184">
        <f t="shared" si="1839"/>
        <v>0</v>
      </c>
      <c r="AE761" s="184">
        <f t="shared" si="1839"/>
        <v>0</v>
      </c>
      <c r="AF761" s="184">
        <f t="shared" si="1839"/>
        <v>0</v>
      </c>
      <c r="AG761" s="184">
        <f t="shared" si="1839"/>
        <v>0</v>
      </c>
      <c r="AH761" s="184">
        <f t="shared" si="1839"/>
        <v>0</v>
      </c>
      <c r="AI761" s="184">
        <f t="shared" si="1839"/>
        <v>2248.6626999999999</v>
      </c>
      <c r="AJ761" s="184">
        <f t="shared" si="1839"/>
        <v>0</v>
      </c>
      <c r="AK761" s="184">
        <f t="shared" si="1839"/>
        <v>0</v>
      </c>
      <c r="AL761" s="184">
        <f t="shared" si="1839"/>
        <v>0</v>
      </c>
      <c r="AM761" s="184">
        <f t="shared" si="1839"/>
        <v>0</v>
      </c>
      <c r="AN761" s="184">
        <f t="shared" si="1839"/>
        <v>0</v>
      </c>
      <c r="AO761" s="184">
        <f t="shared" si="1839"/>
        <v>0</v>
      </c>
      <c r="AP761" s="184">
        <f t="shared" si="1839"/>
        <v>0</v>
      </c>
      <c r="AQ761" s="184">
        <f t="shared" si="1839"/>
        <v>0</v>
      </c>
      <c r="AR761" s="184">
        <f t="shared" si="1839"/>
        <v>0</v>
      </c>
      <c r="AS761" s="184">
        <f t="shared" si="1839"/>
        <v>0</v>
      </c>
      <c r="AT761" s="184">
        <f t="shared" si="1839"/>
        <v>0</v>
      </c>
      <c r="AU761" s="184">
        <f t="shared" si="1839"/>
        <v>0</v>
      </c>
      <c r="AV761" s="304"/>
    </row>
    <row r="762" spans="1:48" ht="28.95" customHeight="1">
      <c r="A762" s="319"/>
      <c r="B762" s="320"/>
      <c r="C762" s="321"/>
      <c r="D762" s="188" t="s">
        <v>2</v>
      </c>
      <c r="E762" s="186">
        <f t="shared" si="1801"/>
        <v>4583.2980000000007</v>
      </c>
      <c r="F762" s="186">
        <f t="shared" si="1831"/>
        <v>0</v>
      </c>
      <c r="G762" s="186">
        <f t="shared" si="1764"/>
        <v>0</v>
      </c>
      <c r="H762" s="184">
        <f t="shared" ref="H762:AU762" si="1840">H756</f>
        <v>0</v>
      </c>
      <c r="I762" s="184">
        <f t="shared" si="1840"/>
        <v>0</v>
      </c>
      <c r="J762" s="184">
        <f t="shared" si="1840"/>
        <v>0</v>
      </c>
      <c r="K762" s="184">
        <f t="shared" si="1840"/>
        <v>0</v>
      </c>
      <c r="L762" s="184">
        <f t="shared" si="1840"/>
        <v>0</v>
      </c>
      <c r="M762" s="184">
        <f t="shared" si="1840"/>
        <v>0</v>
      </c>
      <c r="N762" s="184">
        <f t="shared" si="1840"/>
        <v>0</v>
      </c>
      <c r="O762" s="184">
        <f t="shared" si="1840"/>
        <v>0</v>
      </c>
      <c r="P762" s="184">
        <f t="shared" si="1840"/>
        <v>0</v>
      </c>
      <c r="Q762" s="184">
        <f t="shared" si="1840"/>
        <v>0</v>
      </c>
      <c r="R762" s="184">
        <f t="shared" si="1840"/>
        <v>0</v>
      </c>
      <c r="S762" s="184">
        <f t="shared" si="1840"/>
        <v>0</v>
      </c>
      <c r="T762" s="184">
        <f t="shared" si="1840"/>
        <v>0</v>
      </c>
      <c r="U762" s="184">
        <f t="shared" si="1840"/>
        <v>0</v>
      </c>
      <c r="V762" s="184">
        <f t="shared" si="1840"/>
        <v>0</v>
      </c>
      <c r="W762" s="184">
        <f t="shared" si="1840"/>
        <v>0</v>
      </c>
      <c r="X762" s="184">
        <f t="shared" si="1840"/>
        <v>0</v>
      </c>
      <c r="Y762" s="184">
        <f t="shared" si="1840"/>
        <v>0</v>
      </c>
      <c r="Z762" s="184">
        <f t="shared" si="1840"/>
        <v>0</v>
      </c>
      <c r="AA762" s="184">
        <f t="shared" si="1840"/>
        <v>0</v>
      </c>
      <c r="AB762" s="184">
        <f t="shared" si="1840"/>
        <v>0</v>
      </c>
      <c r="AC762" s="184">
        <f t="shared" si="1840"/>
        <v>0</v>
      </c>
      <c r="AD762" s="184">
        <f t="shared" si="1840"/>
        <v>0</v>
      </c>
      <c r="AE762" s="184">
        <f t="shared" si="1840"/>
        <v>0</v>
      </c>
      <c r="AF762" s="184">
        <f t="shared" si="1840"/>
        <v>0</v>
      </c>
      <c r="AG762" s="184">
        <f t="shared" si="1840"/>
        <v>0</v>
      </c>
      <c r="AH762" s="184">
        <f t="shared" si="1840"/>
        <v>0</v>
      </c>
      <c r="AI762" s="184">
        <f t="shared" si="1840"/>
        <v>4583.2980000000007</v>
      </c>
      <c r="AJ762" s="184">
        <f t="shared" si="1840"/>
        <v>0</v>
      </c>
      <c r="AK762" s="184">
        <f t="shared" si="1840"/>
        <v>0</v>
      </c>
      <c r="AL762" s="184">
        <f t="shared" si="1840"/>
        <v>0</v>
      </c>
      <c r="AM762" s="184">
        <f t="shared" si="1840"/>
        <v>0</v>
      </c>
      <c r="AN762" s="184">
        <f t="shared" si="1840"/>
        <v>0</v>
      </c>
      <c r="AO762" s="184">
        <f t="shared" si="1840"/>
        <v>0</v>
      </c>
      <c r="AP762" s="184">
        <f t="shared" si="1840"/>
        <v>0</v>
      </c>
      <c r="AQ762" s="184">
        <f t="shared" si="1840"/>
        <v>0</v>
      </c>
      <c r="AR762" s="184">
        <f t="shared" si="1840"/>
        <v>0</v>
      </c>
      <c r="AS762" s="184">
        <f t="shared" si="1840"/>
        <v>0</v>
      </c>
      <c r="AT762" s="184">
        <f t="shared" si="1840"/>
        <v>0</v>
      </c>
      <c r="AU762" s="184">
        <f t="shared" si="1840"/>
        <v>0</v>
      </c>
      <c r="AV762" s="304"/>
    </row>
    <row r="763" spans="1:48" ht="28.95" customHeight="1">
      <c r="A763" s="319"/>
      <c r="B763" s="320"/>
      <c r="C763" s="321"/>
      <c r="D763" s="188" t="s">
        <v>43</v>
      </c>
      <c r="E763" s="186">
        <f t="shared" si="1801"/>
        <v>40594.633000000002</v>
      </c>
      <c r="F763" s="186">
        <f t="shared" si="1831"/>
        <v>14155.494979999999</v>
      </c>
      <c r="G763" s="186">
        <f t="shared" si="1764"/>
        <v>34.870360769119401</v>
      </c>
      <c r="H763" s="184">
        <f t="shared" ref="H763:AU763" si="1841">H757</f>
        <v>0</v>
      </c>
      <c r="I763" s="184">
        <f t="shared" si="1841"/>
        <v>0</v>
      </c>
      <c r="J763" s="184">
        <f t="shared" si="1841"/>
        <v>0</v>
      </c>
      <c r="K763" s="184">
        <f t="shared" si="1841"/>
        <v>0</v>
      </c>
      <c r="L763" s="184">
        <f t="shared" si="1841"/>
        <v>0</v>
      </c>
      <c r="M763" s="184">
        <f t="shared" si="1841"/>
        <v>0</v>
      </c>
      <c r="N763" s="184">
        <f t="shared" si="1841"/>
        <v>0</v>
      </c>
      <c r="O763" s="184">
        <f t="shared" si="1841"/>
        <v>0</v>
      </c>
      <c r="P763" s="184">
        <f t="shared" si="1841"/>
        <v>0</v>
      </c>
      <c r="Q763" s="184">
        <f t="shared" si="1841"/>
        <v>0</v>
      </c>
      <c r="R763" s="184">
        <f t="shared" si="1841"/>
        <v>0</v>
      </c>
      <c r="S763" s="184">
        <f t="shared" si="1841"/>
        <v>0</v>
      </c>
      <c r="T763" s="184">
        <f t="shared" si="1841"/>
        <v>0</v>
      </c>
      <c r="U763" s="184">
        <f t="shared" si="1841"/>
        <v>0</v>
      </c>
      <c r="V763" s="184">
        <f t="shared" si="1841"/>
        <v>0</v>
      </c>
      <c r="W763" s="184">
        <f t="shared" si="1841"/>
        <v>0</v>
      </c>
      <c r="X763" s="184">
        <f t="shared" si="1841"/>
        <v>0</v>
      </c>
      <c r="Y763" s="184">
        <f t="shared" si="1841"/>
        <v>0</v>
      </c>
      <c r="Z763" s="184">
        <f t="shared" si="1841"/>
        <v>0</v>
      </c>
      <c r="AA763" s="184">
        <f t="shared" si="1841"/>
        <v>0</v>
      </c>
      <c r="AB763" s="184">
        <f t="shared" si="1841"/>
        <v>0</v>
      </c>
      <c r="AC763" s="184">
        <f t="shared" si="1841"/>
        <v>6169.0022499999995</v>
      </c>
      <c r="AD763" s="184">
        <f t="shared" si="1841"/>
        <v>6169.0022499999995</v>
      </c>
      <c r="AE763" s="184">
        <f t="shared" si="1841"/>
        <v>0</v>
      </c>
      <c r="AF763" s="184">
        <f t="shared" si="1841"/>
        <v>7986.4927300000008</v>
      </c>
      <c r="AG763" s="184">
        <f t="shared" si="1841"/>
        <v>7986.4927300000008</v>
      </c>
      <c r="AH763" s="184">
        <f t="shared" si="1841"/>
        <v>0</v>
      </c>
      <c r="AI763" s="184">
        <f t="shared" si="1841"/>
        <v>16212.138019999999</v>
      </c>
      <c r="AJ763" s="184">
        <f t="shared" si="1841"/>
        <v>0</v>
      </c>
      <c r="AK763" s="184">
        <f t="shared" si="1841"/>
        <v>0</v>
      </c>
      <c r="AL763" s="184">
        <f t="shared" si="1841"/>
        <v>0</v>
      </c>
      <c r="AM763" s="184">
        <f t="shared" si="1841"/>
        <v>0</v>
      </c>
      <c r="AN763" s="184">
        <f t="shared" si="1841"/>
        <v>10227</v>
      </c>
      <c r="AO763" s="184">
        <f t="shared" si="1841"/>
        <v>0</v>
      </c>
      <c r="AP763" s="184">
        <f t="shared" si="1841"/>
        <v>0</v>
      </c>
      <c r="AQ763" s="184">
        <f t="shared" si="1841"/>
        <v>0</v>
      </c>
      <c r="AR763" s="184">
        <f t="shared" si="1841"/>
        <v>0</v>
      </c>
      <c r="AS763" s="184">
        <f t="shared" si="1841"/>
        <v>0</v>
      </c>
      <c r="AT763" s="184">
        <f t="shared" si="1841"/>
        <v>0</v>
      </c>
      <c r="AU763" s="184">
        <f t="shared" si="1841"/>
        <v>0</v>
      </c>
      <c r="AV763" s="304"/>
    </row>
    <row r="764" spans="1:48" ht="28.95" customHeight="1">
      <c r="A764" s="319"/>
      <c r="B764" s="320"/>
      <c r="C764" s="321"/>
      <c r="D764" s="189" t="s">
        <v>273</v>
      </c>
      <c r="E764" s="186">
        <f t="shared" si="1801"/>
        <v>0</v>
      </c>
      <c r="F764" s="186">
        <f t="shared" si="1831"/>
        <v>0</v>
      </c>
      <c r="G764" s="186" t="e">
        <f t="shared" si="1764"/>
        <v>#DIV/0!</v>
      </c>
      <c r="H764" s="184">
        <f t="shared" ref="H764:AU764" si="1842">H758</f>
        <v>0</v>
      </c>
      <c r="I764" s="184">
        <f t="shared" si="1842"/>
        <v>0</v>
      </c>
      <c r="J764" s="184">
        <f t="shared" si="1842"/>
        <v>0</v>
      </c>
      <c r="K764" s="184">
        <f t="shared" si="1842"/>
        <v>0</v>
      </c>
      <c r="L764" s="184">
        <f t="shared" si="1842"/>
        <v>0</v>
      </c>
      <c r="M764" s="184">
        <f t="shared" si="1842"/>
        <v>0</v>
      </c>
      <c r="N764" s="184">
        <f t="shared" si="1842"/>
        <v>0</v>
      </c>
      <c r="O764" s="184">
        <f t="shared" si="1842"/>
        <v>0</v>
      </c>
      <c r="P764" s="184">
        <f t="shared" si="1842"/>
        <v>0</v>
      </c>
      <c r="Q764" s="184">
        <f t="shared" si="1842"/>
        <v>0</v>
      </c>
      <c r="R764" s="184">
        <f t="shared" si="1842"/>
        <v>0</v>
      </c>
      <c r="S764" s="184">
        <f t="shared" si="1842"/>
        <v>0</v>
      </c>
      <c r="T764" s="184">
        <f t="shared" si="1842"/>
        <v>0</v>
      </c>
      <c r="U764" s="184">
        <f t="shared" si="1842"/>
        <v>0</v>
      </c>
      <c r="V764" s="184">
        <f t="shared" si="1842"/>
        <v>0</v>
      </c>
      <c r="W764" s="184">
        <f t="shared" si="1842"/>
        <v>0</v>
      </c>
      <c r="X764" s="184">
        <f t="shared" si="1842"/>
        <v>0</v>
      </c>
      <c r="Y764" s="184">
        <f t="shared" si="1842"/>
        <v>0</v>
      </c>
      <c r="Z764" s="184">
        <f t="shared" si="1842"/>
        <v>0</v>
      </c>
      <c r="AA764" s="184">
        <f t="shared" si="1842"/>
        <v>0</v>
      </c>
      <c r="AB764" s="184">
        <f t="shared" si="1842"/>
        <v>0</v>
      </c>
      <c r="AC764" s="184">
        <f t="shared" si="1842"/>
        <v>0</v>
      </c>
      <c r="AD764" s="184">
        <f t="shared" si="1842"/>
        <v>0</v>
      </c>
      <c r="AE764" s="184">
        <f t="shared" si="1842"/>
        <v>0</v>
      </c>
      <c r="AF764" s="184">
        <f t="shared" si="1842"/>
        <v>0</v>
      </c>
      <c r="AG764" s="184">
        <f t="shared" si="1842"/>
        <v>0</v>
      </c>
      <c r="AH764" s="184">
        <f t="shared" si="1842"/>
        <v>0</v>
      </c>
      <c r="AI764" s="184">
        <f t="shared" si="1842"/>
        <v>0</v>
      </c>
      <c r="AJ764" s="184">
        <f t="shared" si="1842"/>
        <v>0</v>
      </c>
      <c r="AK764" s="184">
        <f t="shared" si="1842"/>
        <v>0</v>
      </c>
      <c r="AL764" s="184">
        <f t="shared" si="1842"/>
        <v>0</v>
      </c>
      <c r="AM764" s="184">
        <f t="shared" si="1842"/>
        <v>0</v>
      </c>
      <c r="AN764" s="184">
        <f t="shared" si="1842"/>
        <v>0</v>
      </c>
      <c r="AO764" s="184">
        <f t="shared" si="1842"/>
        <v>0</v>
      </c>
      <c r="AP764" s="184">
        <f t="shared" si="1842"/>
        <v>0</v>
      </c>
      <c r="AQ764" s="184">
        <f t="shared" si="1842"/>
        <v>0</v>
      </c>
      <c r="AR764" s="184">
        <f t="shared" si="1842"/>
        <v>0</v>
      </c>
      <c r="AS764" s="184">
        <f t="shared" si="1842"/>
        <v>0</v>
      </c>
      <c r="AT764" s="184">
        <f t="shared" si="1842"/>
        <v>0</v>
      </c>
      <c r="AU764" s="184">
        <f t="shared" si="1842"/>
        <v>0</v>
      </c>
      <c r="AV764" s="304"/>
    </row>
    <row r="765" spans="1:48" ht="28.95" customHeight="1">
      <c r="A765" s="322"/>
      <c r="B765" s="323"/>
      <c r="C765" s="324"/>
      <c r="D765" s="209" t="s">
        <v>441</v>
      </c>
      <c r="E765" s="186">
        <f t="shared" si="1801"/>
        <v>6550.5</v>
      </c>
      <c r="F765" s="186">
        <f t="shared" si="1831"/>
        <v>3132.60851</v>
      </c>
      <c r="G765" s="186">
        <f t="shared" si="1764"/>
        <v>47.822433554690477</v>
      </c>
      <c r="H765" s="184">
        <f t="shared" ref="H765:AU765" si="1843">H759</f>
        <v>0</v>
      </c>
      <c r="I765" s="184">
        <f t="shared" si="1843"/>
        <v>0</v>
      </c>
      <c r="J765" s="184">
        <f t="shared" si="1843"/>
        <v>0</v>
      </c>
      <c r="K765" s="184">
        <f t="shared" si="1843"/>
        <v>0</v>
      </c>
      <c r="L765" s="184">
        <f t="shared" si="1843"/>
        <v>0</v>
      </c>
      <c r="M765" s="184">
        <f t="shared" si="1843"/>
        <v>0</v>
      </c>
      <c r="N765" s="184">
        <f t="shared" si="1843"/>
        <v>0</v>
      </c>
      <c r="O765" s="184">
        <f t="shared" si="1843"/>
        <v>0</v>
      </c>
      <c r="P765" s="184">
        <f t="shared" si="1843"/>
        <v>0</v>
      </c>
      <c r="Q765" s="184">
        <f t="shared" si="1843"/>
        <v>0</v>
      </c>
      <c r="R765" s="184">
        <f t="shared" si="1843"/>
        <v>0</v>
      </c>
      <c r="S765" s="184">
        <f t="shared" si="1843"/>
        <v>0</v>
      </c>
      <c r="T765" s="184">
        <f t="shared" si="1843"/>
        <v>0</v>
      </c>
      <c r="U765" s="184">
        <f t="shared" si="1843"/>
        <v>0</v>
      </c>
      <c r="V765" s="184">
        <f t="shared" si="1843"/>
        <v>0</v>
      </c>
      <c r="W765" s="184">
        <f t="shared" si="1843"/>
        <v>0</v>
      </c>
      <c r="X765" s="184">
        <f t="shared" si="1843"/>
        <v>0</v>
      </c>
      <c r="Y765" s="184">
        <f t="shared" si="1843"/>
        <v>0</v>
      </c>
      <c r="Z765" s="184">
        <f t="shared" si="1843"/>
        <v>0</v>
      </c>
      <c r="AA765" s="184">
        <f t="shared" si="1843"/>
        <v>0</v>
      </c>
      <c r="AB765" s="184">
        <f t="shared" si="1843"/>
        <v>0</v>
      </c>
      <c r="AC765" s="184">
        <f t="shared" si="1843"/>
        <v>1363.26331</v>
      </c>
      <c r="AD765" s="184">
        <f t="shared" si="1843"/>
        <v>1363.26331</v>
      </c>
      <c r="AE765" s="184">
        <f t="shared" si="1843"/>
        <v>0</v>
      </c>
      <c r="AF765" s="184">
        <f t="shared" si="1843"/>
        <v>1769.3452</v>
      </c>
      <c r="AG765" s="184">
        <f t="shared" si="1843"/>
        <v>1769.3452</v>
      </c>
      <c r="AH765" s="184">
        <f t="shared" si="1843"/>
        <v>0</v>
      </c>
      <c r="AI765" s="184">
        <f t="shared" si="1843"/>
        <v>3417.8914899999995</v>
      </c>
      <c r="AJ765" s="184">
        <f t="shared" si="1843"/>
        <v>0</v>
      </c>
      <c r="AK765" s="184">
        <f t="shared" si="1843"/>
        <v>0</v>
      </c>
      <c r="AL765" s="184">
        <f t="shared" si="1843"/>
        <v>0</v>
      </c>
      <c r="AM765" s="184">
        <f t="shared" si="1843"/>
        <v>0</v>
      </c>
      <c r="AN765" s="184">
        <f t="shared" si="1843"/>
        <v>0</v>
      </c>
      <c r="AO765" s="184">
        <f t="shared" si="1843"/>
        <v>0</v>
      </c>
      <c r="AP765" s="184">
        <f t="shared" si="1843"/>
        <v>0</v>
      </c>
      <c r="AQ765" s="184">
        <f t="shared" si="1843"/>
        <v>0</v>
      </c>
      <c r="AR765" s="184">
        <f t="shared" si="1843"/>
        <v>0</v>
      </c>
      <c r="AS765" s="184">
        <f t="shared" si="1843"/>
        <v>0</v>
      </c>
      <c r="AT765" s="184">
        <f t="shared" si="1843"/>
        <v>0</v>
      </c>
      <c r="AU765" s="184">
        <f t="shared" si="1843"/>
        <v>0</v>
      </c>
      <c r="AV765" s="232"/>
    </row>
    <row r="766" spans="1:48" ht="22.5" customHeight="1">
      <c r="A766" s="303" t="s">
        <v>261</v>
      </c>
      <c r="B766" s="303"/>
      <c r="C766" s="303"/>
      <c r="D766" s="303"/>
      <c r="E766" s="303"/>
      <c r="F766" s="303"/>
      <c r="G766" s="303"/>
      <c r="H766" s="303"/>
      <c r="I766" s="303"/>
      <c r="J766" s="303"/>
      <c r="K766" s="303"/>
      <c r="L766" s="303"/>
      <c r="M766" s="303"/>
      <c r="N766" s="303"/>
      <c r="O766" s="303"/>
      <c r="P766" s="303"/>
      <c r="Q766" s="303"/>
      <c r="R766" s="303"/>
      <c r="S766" s="303"/>
      <c r="T766" s="303"/>
      <c r="U766" s="303"/>
      <c r="V766" s="303"/>
      <c r="W766" s="303"/>
      <c r="X766" s="303"/>
      <c r="Y766" s="303"/>
      <c r="Z766" s="303"/>
      <c r="AA766" s="303"/>
      <c r="AB766" s="303"/>
      <c r="AC766" s="303"/>
      <c r="AD766" s="303"/>
      <c r="AE766" s="303"/>
      <c r="AF766" s="303"/>
      <c r="AG766" s="303"/>
      <c r="AH766" s="303"/>
      <c r="AI766" s="303"/>
      <c r="AJ766" s="303"/>
      <c r="AK766" s="303"/>
      <c r="AL766" s="303"/>
      <c r="AM766" s="303"/>
      <c r="AN766" s="303"/>
      <c r="AO766" s="303"/>
      <c r="AP766" s="303"/>
      <c r="AQ766" s="303"/>
      <c r="AR766" s="303"/>
      <c r="AS766" s="303"/>
      <c r="AT766" s="303"/>
      <c r="AU766" s="303"/>
      <c r="AV766" s="303"/>
    </row>
    <row r="767" spans="1:48" ht="18.75" customHeight="1">
      <c r="A767" s="299" t="s">
        <v>431</v>
      </c>
      <c r="B767" s="299"/>
      <c r="C767" s="299"/>
      <c r="D767" s="192" t="s">
        <v>41</v>
      </c>
      <c r="E767" s="186">
        <f t="shared" ref="E767:E782" si="1844">H767+K767+N767+Q767+T767+W767+Z767+AC767+AF767+AI767+AN767+AS767</f>
        <v>217056.51008000004</v>
      </c>
      <c r="F767" s="186">
        <f t="shared" ref="F767:F782" si="1845">I767+L767+O767+R767+U767+X767+AA767+AD767+AG767+AJ767+AO767+AT767</f>
        <v>178138.01363000003</v>
      </c>
      <c r="G767" s="186">
        <f t="shared" ref="G767:G781" si="1846">F767/E767*100</f>
        <v>82.069878283928972</v>
      </c>
      <c r="H767" s="186">
        <f>SUM(H768:H770)</f>
        <v>37861</v>
      </c>
      <c r="I767" s="186">
        <f t="shared" ref="I767" si="1847">SUM(I768:I770)</f>
        <v>37861</v>
      </c>
      <c r="J767" s="186">
        <f t="shared" ref="J767" si="1848">SUM(J768:J770)</f>
        <v>100</v>
      </c>
      <c r="K767" s="186">
        <f t="shared" ref="K767" si="1849">SUM(K768:K770)</f>
        <v>46809.998040000006</v>
      </c>
      <c r="L767" s="186">
        <f t="shared" ref="L767" si="1850">SUM(L768:L770)</f>
        <v>46809.998040000006</v>
      </c>
      <c r="M767" s="186">
        <f t="shared" ref="M767" si="1851">SUM(M768:M770)</f>
        <v>200</v>
      </c>
      <c r="N767" s="186">
        <f t="shared" ref="N767" si="1852">SUM(N768:N770)</f>
        <v>13221.485189999999</v>
      </c>
      <c r="O767" s="186">
        <f t="shared" ref="O767" si="1853">SUM(O768:O770)</f>
        <v>13221.485189999999</v>
      </c>
      <c r="P767" s="186">
        <f t="shared" ref="P767" si="1854">SUM(P768:P770)</f>
        <v>200</v>
      </c>
      <c r="Q767" s="186">
        <f t="shared" ref="Q767" si="1855">SUM(Q768:Q770)</f>
        <v>11716.124739999999</v>
      </c>
      <c r="R767" s="186">
        <f t="shared" ref="R767" si="1856">SUM(R768:R770)</f>
        <v>11716.124739999999</v>
      </c>
      <c r="S767" s="186">
        <f t="shared" ref="S767" si="1857">SUM(S768:S770)</f>
        <v>0</v>
      </c>
      <c r="T767" s="186">
        <f t="shared" ref="T767" si="1858">SUM(T768:T770)</f>
        <v>35099.89011</v>
      </c>
      <c r="U767" s="186">
        <f t="shared" ref="U767" si="1859">SUM(U768:U770)</f>
        <v>35099.89011</v>
      </c>
      <c r="V767" s="186">
        <f t="shared" ref="V767" si="1860">SUM(V768:V770)</f>
        <v>0</v>
      </c>
      <c r="W767" s="186">
        <f t="shared" ref="W767" si="1861">SUM(W768:W770)</f>
        <v>5978.3050999999996</v>
      </c>
      <c r="X767" s="186">
        <f t="shared" ref="X767" si="1862">SUM(X768:X770)</f>
        <v>5978.3050999999996</v>
      </c>
      <c r="Y767" s="186">
        <f t="shared" ref="Y767" si="1863">SUM(Y768:Y770)</f>
        <v>0</v>
      </c>
      <c r="Z767" s="186">
        <f t="shared" ref="Z767" si="1864">SUM(Z768:Z770)</f>
        <v>21779.802380000005</v>
      </c>
      <c r="AA767" s="186">
        <f t="shared" ref="AA767" si="1865">SUM(AA768:AA770)</f>
        <v>21779.802380000005</v>
      </c>
      <c r="AB767" s="186">
        <f t="shared" ref="AB767" si="1866">SUM(AB768:AB770)</f>
        <v>0</v>
      </c>
      <c r="AC767" s="186">
        <f t="shared" ref="AC767" si="1867">SUM(AC768:AC770)</f>
        <v>2172.9382900000001</v>
      </c>
      <c r="AD767" s="186">
        <f t="shared" ref="AD767" si="1868">SUM(AD768:AD770)</f>
        <v>2172.9382900000001</v>
      </c>
      <c r="AE767" s="186">
        <f t="shared" ref="AE767" si="1869">SUM(AE768:AE770)</f>
        <v>0</v>
      </c>
      <c r="AF767" s="186">
        <f t="shared" ref="AF767" si="1870">SUM(AF768:AF770)</f>
        <v>3498.4697799999999</v>
      </c>
      <c r="AG767" s="186">
        <f t="shared" ref="AG767" si="1871">SUM(AG768:AG770)</f>
        <v>3498.4697799999999</v>
      </c>
      <c r="AH767" s="186">
        <f t="shared" ref="AH767" si="1872">SUM(AH768:AH770)</f>
        <v>0</v>
      </c>
      <c r="AI767" s="186">
        <f t="shared" ref="AI767" si="1873">SUM(AI768:AI770)</f>
        <v>7918.9125299999996</v>
      </c>
      <c r="AJ767" s="186">
        <f t="shared" ref="AJ767" si="1874">SUM(AJ768:AJ770)</f>
        <v>0</v>
      </c>
      <c r="AK767" s="186">
        <f t="shared" ref="AK767" si="1875">SUM(AK768:AK770)</f>
        <v>0</v>
      </c>
      <c r="AL767" s="186">
        <f t="shared" ref="AL767" si="1876">SUM(AL768:AL770)</f>
        <v>0</v>
      </c>
      <c r="AM767" s="186">
        <f t="shared" ref="AM767" si="1877">SUM(AM768:AM770)</f>
        <v>0</v>
      </c>
      <c r="AN767" s="186">
        <f t="shared" ref="AN767" si="1878">SUM(AN768:AN770)</f>
        <v>9090.6207300000005</v>
      </c>
      <c r="AO767" s="186">
        <f t="shared" ref="AO767" si="1879">SUM(AO768:AO770)</f>
        <v>0</v>
      </c>
      <c r="AP767" s="186">
        <f t="shared" ref="AP767" si="1880">SUM(AP768:AP770)</f>
        <v>0</v>
      </c>
      <c r="AQ767" s="186">
        <f t="shared" ref="AQ767" si="1881">SUM(AQ768:AQ770)</f>
        <v>0</v>
      </c>
      <c r="AR767" s="186">
        <f t="shared" ref="AR767" si="1882">SUM(AR768:AR770)</f>
        <v>0</v>
      </c>
      <c r="AS767" s="186">
        <f t="shared" ref="AS767" si="1883">SUM(AS768:AS770)</f>
        <v>21908.963190000002</v>
      </c>
      <c r="AT767" s="186">
        <f t="shared" ref="AT767" si="1884">SUM(AT768:AT770)</f>
        <v>0</v>
      </c>
      <c r="AU767" s="186">
        <f t="shared" ref="AU767" si="1885">SUM(AU768:AU770)</f>
        <v>0</v>
      </c>
      <c r="AV767" s="304"/>
    </row>
    <row r="768" spans="1:48">
      <c r="A768" s="299"/>
      <c r="B768" s="299"/>
      <c r="C768" s="299"/>
      <c r="D768" s="188" t="s">
        <v>37</v>
      </c>
      <c r="E768" s="186">
        <f t="shared" si="1844"/>
        <v>0</v>
      </c>
      <c r="F768" s="186">
        <f t="shared" si="1845"/>
        <v>0</v>
      </c>
      <c r="G768" s="186" t="e">
        <f t="shared" si="1846"/>
        <v>#DIV/0!</v>
      </c>
      <c r="H768" s="184">
        <f>H348-H303+H433+H474-H318-H323-H328-H333-H338-H343</f>
        <v>0</v>
      </c>
      <c r="I768" s="184">
        <f t="shared" ref="I768:AU768" si="1886">I348-I303+I433+I474-I318-I323-I328-I333-I338-I343</f>
        <v>0</v>
      </c>
      <c r="J768" s="184">
        <f t="shared" si="1886"/>
        <v>0</v>
      </c>
      <c r="K768" s="184">
        <f t="shared" si="1886"/>
        <v>0</v>
      </c>
      <c r="L768" s="184">
        <f t="shared" si="1886"/>
        <v>0</v>
      </c>
      <c r="M768" s="184">
        <f t="shared" si="1886"/>
        <v>0</v>
      </c>
      <c r="N768" s="184">
        <f t="shared" si="1886"/>
        <v>0</v>
      </c>
      <c r="O768" s="184">
        <f t="shared" si="1886"/>
        <v>0</v>
      </c>
      <c r="P768" s="184">
        <f t="shared" si="1886"/>
        <v>0</v>
      </c>
      <c r="Q768" s="184">
        <f t="shared" si="1886"/>
        <v>0</v>
      </c>
      <c r="R768" s="184">
        <f t="shared" si="1886"/>
        <v>0</v>
      </c>
      <c r="S768" s="184">
        <f t="shared" si="1886"/>
        <v>0</v>
      </c>
      <c r="T768" s="184">
        <f t="shared" si="1886"/>
        <v>0</v>
      </c>
      <c r="U768" s="184">
        <f t="shared" si="1886"/>
        <v>0</v>
      </c>
      <c r="V768" s="184">
        <f t="shared" si="1886"/>
        <v>0</v>
      </c>
      <c r="W768" s="184">
        <f t="shared" si="1886"/>
        <v>0</v>
      </c>
      <c r="X768" s="184">
        <f t="shared" si="1886"/>
        <v>0</v>
      </c>
      <c r="Y768" s="184">
        <f t="shared" si="1886"/>
        <v>0</v>
      </c>
      <c r="Z768" s="184">
        <f t="shared" si="1886"/>
        <v>0</v>
      </c>
      <c r="AA768" s="184">
        <f t="shared" si="1886"/>
        <v>0</v>
      </c>
      <c r="AB768" s="184">
        <f t="shared" si="1886"/>
        <v>0</v>
      </c>
      <c r="AC768" s="184">
        <f t="shared" si="1886"/>
        <v>0</v>
      </c>
      <c r="AD768" s="184">
        <f t="shared" si="1886"/>
        <v>0</v>
      </c>
      <c r="AE768" s="184">
        <f t="shared" si="1886"/>
        <v>0</v>
      </c>
      <c r="AF768" s="184">
        <f t="shared" si="1886"/>
        <v>0</v>
      </c>
      <c r="AG768" s="184">
        <f t="shared" si="1886"/>
        <v>0</v>
      </c>
      <c r="AH768" s="184">
        <f t="shared" si="1886"/>
        <v>0</v>
      </c>
      <c r="AI768" s="184">
        <f t="shared" si="1886"/>
        <v>0</v>
      </c>
      <c r="AJ768" s="184">
        <f t="shared" si="1886"/>
        <v>0</v>
      </c>
      <c r="AK768" s="184">
        <f t="shared" si="1886"/>
        <v>0</v>
      </c>
      <c r="AL768" s="184">
        <f t="shared" si="1886"/>
        <v>0</v>
      </c>
      <c r="AM768" s="184">
        <f t="shared" si="1886"/>
        <v>0</v>
      </c>
      <c r="AN768" s="184">
        <f t="shared" si="1886"/>
        <v>0</v>
      </c>
      <c r="AO768" s="184">
        <f t="shared" si="1886"/>
        <v>0</v>
      </c>
      <c r="AP768" s="184">
        <f t="shared" si="1886"/>
        <v>0</v>
      </c>
      <c r="AQ768" s="184">
        <f t="shared" si="1886"/>
        <v>0</v>
      </c>
      <c r="AR768" s="184">
        <f t="shared" si="1886"/>
        <v>0</v>
      </c>
      <c r="AS768" s="184">
        <f t="shared" si="1886"/>
        <v>0</v>
      </c>
      <c r="AT768" s="184">
        <f t="shared" si="1886"/>
        <v>0</v>
      </c>
      <c r="AU768" s="184">
        <f t="shared" si="1886"/>
        <v>0</v>
      </c>
      <c r="AV768" s="304"/>
    </row>
    <row r="769" spans="1:48" ht="31.95" customHeight="1">
      <c r="A769" s="299"/>
      <c r="B769" s="299"/>
      <c r="C769" s="299"/>
      <c r="D769" s="188" t="s">
        <v>2</v>
      </c>
      <c r="E769" s="186">
        <f t="shared" si="1844"/>
        <v>50545.000300000007</v>
      </c>
      <c r="F769" s="186">
        <f t="shared" si="1845"/>
        <v>33533.414430000004</v>
      </c>
      <c r="G769" s="186">
        <f t="shared" si="1846"/>
        <v>66.343682324599769</v>
      </c>
      <c r="H769" s="184">
        <f t="shared" ref="H769:AU769" si="1887">H349-H304+H434+H475-H319-H324-H329-H334-H339-H344</f>
        <v>0</v>
      </c>
      <c r="I769" s="184">
        <f t="shared" si="1887"/>
        <v>0</v>
      </c>
      <c r="J769" s="184">
        <f t="shared" si="1887"/>
        <v>0</v>
      </c>
      <c r="K769" s="184">
        <f t="shared" si="1887"/>
        <v>6761.47804</v>
      </c>
      <c r="L769" s="184">
        <f t="shared" si="1887"/>
        <v>6761.47804</v>
      </c>
      <c r="M769" s="184">
        <f t="shared" si="1887"/>
        <v>100</v>
      </c>
      <c r="N769" s="184">
        <f t="shared" si="1887"/>
        <v>8187.67425</v>
      </c>
      <c r="O769" s="184">
        <f t="shared" si="1887"/>
        <v>8187.67425</v>
      </c>
      <c r="P769" s="184">
        <f t="shared" si="1887"/>
        <v>0</v>
      </c>
      <c r="Q769" s="184">
        <f t="shared" si="1887"/>
        <v>4455.8775900000001</v>
      </c>
      <c r="R769" s="184">
        <f t="shared" si="1887"/>
        <v>4455.8775900000001</v>
      </c>
      <c r="S769" s="184">
        <f t="shared" si="1887"/>
        <v>0</v>
      </c>
      <c r="T769" s="184">
        <f t="shared" si="1887"/>
        <v>4211.5719300000001</v>
      </c>
      <c r="U769" s="184">
        <f t="shared" si="1887"/>
        <v>4211.5719300000001</v>
      </c>
      <c r="V769" s="184">
        <f t="shared" si="1887"/>
        <v>0</v>
      </c>
      <c r="W769" s="184">
        <f t="shared" si="1887"/>
        <v>3590.3176100000001</v>
      </c>
      <c r="X769" s="184">
        <f t="shared" si="1887"/>
        <v>3590.3176100000001</v>
      </c>
      <c r="Y769" s="184">
        <f t="shared" si="1887"/>
        <v>0</v>
      </c>
      <c r="Z769" s="184">
        <f t="shared" si="1887"/>
        <v>2413.3949600000001</v>
      </c>
      <c r="AA769" s="184">
        <f t="shared" si="1887"/>
        <v>2413.3949600000001</v>
      </c>
      <c r="AB769" s="184">
        <f t="shared" si="1887"/>
        <v>0</v>
      </c>
      <c r="AC769" s="184">
        <f t="shared" si="1887"/>
        <v>1541.31981</v>
      </c>
      <c r="AD769" s="184">
        <f t="shared" si="1887"/>
        <v>1541.31981</v>
      </c>
      <c r="AE769" s="184">
        <f t="shared" si="1887"/>
        <v>0</v>
      </c>
      <c r="AF769" s="184">
        <f t="shared" si="1887"/>
        <v>2371.78024</v>
      </c>
      <c r="AG769" s="184">
        <f t="shared" si="1887"/>
        <v>2371.78024</v>
      </c>
      <c r="AH769" s="184">
        <f t="shared" si="1887"/>
        <v>0</v>
      </c>
      <c r="AI769" s="184">
        <f t="shared" si="1887"/>
        <v>4150</v>
      </c>
      <c r="AJ769" s="184">
        <f t="shared" si="1887"/>
        <v>0</v>
      </c>
      <c r="AK769" s="184">
        <f t="shared" si="1887"/>
        <v>0</v>
      </c>
      <c r="AL769" s="184">
        <f t="shared" si="1887"/>
        <v>0</v>
      </c>
      <c r="AM769" s="184">
        <f t="shared" si="1887"/>
        <v>0</v>
      </c>
      <c r="AN769" s="184">
        <f t="shared" si="1887"/>
        <v>4150</v>
      </c>
      <c r="AO769" s="184">
        <f t="shared" si="1887"/>
        <v>0</v>
      </c>
      <c r="AP769" s="184">
        <f t="shared" si="1887"/>
        <v>0</v>
      </c>
      <c r="AQ769" s="184">
        <f t="shared" si="1887"/>
        <v>0</v>
      </c>
      <c r="AR769" s="184">
        <f t="shared" si="1887"/>
        <v>0</v>
      </c>
      <c r="AS769" s="184">
        <f t="shared" si="1887"/>
        <v>8711.5858700000008</v>
      </c>
      <c r="AT769" s="184">
        <f t="shared" si="1887"/>
        <v>0</v>
      </c>
      <c r="AU769" s="184">
        <f t="shared" si="1887"/>
        <v>0</v>
      </c>
      <c r="AV769" s="304"/>
    </row>
    <row r="770" spans="1:48" ht="20.25" customHeight="1">
      <c r="A770" s="299"/>
      <c r="B770" s="299"/>
      <c r="C770" s="299"/>
      <c r="D770" s="188" t="s">
        <v>43</v>
      </c>
      <c r="E770" s="186">
        <f t="shared" si="1844"/>
        <v>166511.50977999999</v>
      </c>
      <c r="F770" s="186">
        <f t="shared" si="1845"/>
        <v>144604.5992</v>
      </c>
      <c r="G770" s="186">
        <f t="shared" si="1846"/>
        <v>86.84360582103659</v>
      </c>
      <c r="H770" s="184">
        <f t="shared" ref="H770:AU770" si="1888">H350-H305+H435+H476-H320-H325-H330-H335-H340-H345</f>
        <v>37861</v>
      </c>
      <c r="I770" s="184">
        <f t="shared" si="1888"/>
        <v>37861</v>
      </c>
      <c r="J770" s="184">
        <f t="shared" si="1888"/>
        <v>100</v>
      </c>
      <c r="K770" s="184">
        <f t="shared" si="1888"/>
        <v>40048.520000000004</v>
      </c>
      <c r="L770" s="184">
        <f t="shared" si="1888"/>
        <v>40048.520000000004</v>
      </c>
      <c r="M770" s="184">
        <f t="shared" si="1888"/>
        <v>100</v>
      </c>
      <c r="N770" s="184">
        <f t="shared" si="1888"/>
        <v>5033.8109399999994</v>
      </c>
      <c r="O770" s="184">
        <f t="shared" si="1888"/>
        <v>5033.8109399999994</v>
      </c>
      <c r="P770" s="184">
        <f t="shared" si="1888"/>
        <v>200</v>
      </c>
      <c r="Q770" s="184">
        <f t="shared" si="1888"/>
        <v>7260.2471500000001</v>
      </c>
      <c r="R770" s="184">
        <f t="shared" si="1888"/>
        <v>7260.2471500000001</v>
      </c>
      <c r="S770" s="184">
        <f t="shared" si="1888"/>
        <v>0</v>
      </c>
      <c r="T770" s="184">
        <f t="shared" si="1888"/>
        <v>30888.318180000002</v>
      </c>
      <c r="U770" s="184">
        <f t="shared" si="1888"/>
        <v>30888.318180000002</v>
      </c>
      <c r="V770" s="184">
        <f t="shared" si="1888"/>
        <v>0</v>
      </c>
      <c r="W770" s="184">
        <f t="shared" si="1888"/>
        <v>2387.98749</v>
      </c>
      <c r="X770" s="184">
        <f t="shared" si="1888"/>
        <v>2387.98749</v>
      </c>
      <c r="Y770" s="184">
        <f t="shared" si="1888"/>
        <v>0</v>
      </c>
      <c r="Z770" s="184">
        <f t="shared" si="1888"/>
        <v>19366.407420000003</v>
      </c>
      <c r="AA770" s="184">
        <f t="shared" si="1888"/>
        <v>19366.407420000003</v>
      </c>
      <c r="AB770" s="184">
        <f t="shared" si="1888"/>
        <v>0</v>
      </c>
      <c r="AC770" s="184">
        <f t="shared" si="1888"/>
        <v>631.61847999999998</v>
      </c>
      <c r="AD770" s="184">
        <f t="shared" si="1888"/>
        <v>631.61847999999998</v>
      </c>
      <c r="AE770" s="184">
        <f t="shared" si="1888"/>
        <v>0</v>
      </c>
      <c r="AF770" s="184">
        <f t="shared" si="1888"/>
        <v>1126.6895399999999</v>
      </c>
      <c r="AG770" s="184">
        <f t="shared" si="1888"/>
        <v>1126.6895399999999</v>
      </c>
      <c r="AH770" s="184">
        <f t="shared" si="1888"/>
        <v>0</v>
      </c>
      <c r="AI770" s="184">
        <f t="shared" si="1888"/>
        <v>3768.9125300000001</v>
      </c>
      <c r="AJ770" s="184">
        <f t="shared" si="1888"/>
        <v>0</v>
      </c>
      <c r="AK770" s="184">
        <f t="shared" si="1888"/>
        <v>0</v>
      </c>
      <c r="AL770" s="184">
        <f t="shared" si="1888"/>
        <v>0</v>
      </c>
      <c r="AM770" s="184">
        <f t="shared" si="1888"/>
        <v>0</v>
      </c>
      <c r="AN770" s="184">
        <f t="shared" si="1888"/>
        <v>4940.6207300000005</v>
      </c>
      <c r="AO770" s="184">
        <f t="shared" si="1888"/>
        <v>0</v>
      </c>
      <c r="AP770" s="184">
        <f t="shared" si="1888"/>
        <v>0</v>
      </c>
      <c r="AQ770" s="184">
        <f t="shared" si="1888"/>
        <v>0</v>
      </c>
      <c r="AR770" s="184">
        <f t="shared" si="1888"/>
        <v>0</v>
      </c>
      <c r="AS770" s="184">
        <f t="shared" si="1888"/>
        <v>13197.37732</v>
      </c>
      <c r="AT770" s="184">
        <f t="shared" si="1888"/>
        <v>0</v>
      </c>
      <c r="AU770" s="184">
        <f t="shared" si="1888"/>
        <v>0</v>
      </c>
      <c r="AV770" s="304"/>
    </row>
    <row r="771" spans="1:48" ht="31.95" customHeight="1">
      <c r="A771" s="299"/>
      <c r="B771" s="299"/>
      <c r="C771" s="299"/>
      <c r="D771" s="189" t="s">
        <v>273</v>
      </c>
      <c r="E771" s="186">
        <f t="shared" si="1844"/>
        <v>0</v>
      </c>
      <c r="F771" s="186">
        <f t="shared" si="1845"/>
        <v>0</v>
      </c>
      <c r="G771" s="186" t="e">
        <f t="shared" si="1846"/>
        <v>#DIV/0!</v>
      </c>
      <c r="H771" s="184">
        <f t="shared" ref="H771:AU771" si="1889">H351-H306+H436+H477-H321-H326-H331-H336</f>
        <v>0</v>
      </c>
      <c r="I771" s="184">
        <f t="shared" si="1889"/>
        <v>0</v>
      </c>
      <c r="J771" s="184">
        <f t="shared" si="1889"/>
        <v>0</v>
      </c>
      <c r="K771" s="184">
        <f t="shared" si="1889"/>
        <v>0</v>
      </c>
      <c r="L771" s="184">
        <f t="shared" si="1889"/>
        <v>0</v>
      </c>
      <c r="M771" s="184">
        <f t="shared" si="1889"/>
        <v>0</v>
      </c>
      <c r="N771" s="184">
        <f t="shared" si="1889"/>
        <v>0</v>
      </c>
      <c r="O771" s="184">
        <f t="shared" si="1889"/>
        <v>0</v>
      </c>
      <c r="P771" s="184">
        <f t="shared" si="1889"/>
        <v>0</v>
      </c>
      <c r="Q771" s="184">
        <f t="shared" si="1889"/>
        <v>0</v>
      </c>
      <c r="R771" s="184">
        <f t="shared" si="1889"/>
        <v>0</v>
      </c>
      <c r="S771" s="184">
        <f t="shared" si="1889"/>
        <v>0</v>
      </c>
      <c r="T771" s="184">
        <f t="shared" si="1889"/>
        <v>0</v>
      </c>
      <c r="U771" s="184">
        <f t="shared" si="1889"/>
        <v>0</v>
      </c>
      <c r="V771" s="184">
        <f t="shared" si="1889"/>
        <v>0</v>
      </c>
      <c r="W771" s="184">
        <f t="shared" si="1889"/>
        <v>0</v>
      </c>
      <c r="X771" s="184">
        <f t="shared" si="1889"/>
        <v>0</v>
      </c>
      <c r="Y771" s="184">
        <f t="shared" si="1889"/>
        <v>0</v>
      </c>
      <c r="Z771" s="184">
        <f t="shared" si="1889"/>
        <v>0</v>
      </c>
      <c r="AA771" s="184">
        <f t="shared" si="1889"/>
        <v>0</v>
      </c>
      <c r="AB771" s="184">
        <f t="shared" si="1889"/>
        <v>0</v>
      </c>
      <c r="AC771" s="184">
        <f t="shared" si="1889"/>
        <v>0</v>
      </c>
      <c r="AD771" s="184">
        <f t="shared" si="1889"/>
        <v>0</v>
      </c>
      <c r="AE771" s="184">
        <f t="shared" si="1889"/>
        <v>0</v>
      </c>
      <c r="AF771" s="184">
        <f t="shared" si="1889"/>
        <v>0</v>
      </c>
      <c r="AG771" s="184">
        <f t="shared" si="1889"/>
        <v>0</v>
      </c>
      <c r="AH771" s="184">
        <f t="shared" si="1889"/>
        <v>0</v>
      </c>
      <c r="AI771" s="184">
        <f t="shared" si="1889"/>
        <v>0</v>
      </c>
      <c r="AJ771" s="184">
        <f t="shared" si="1889"/>
        <v>0</v>
      </c>
      <c r="AK771" s="184">
        <f t="shared" si="1889"/>
        <v>0</v>
      </c>
      <c r="AL771" s="184">
        <f t="shared" si="1889"/>
        <v>0</v>
      </c>
      <c r="AM771" s="184">
        <f t="shared" si="1889"/>
        <v>0</v>
      </c>
      <c r="AN771" s="184">
        <f t="shared" si="1889"/>
        <v>0</v>
      </c>
      <c r="AO771" s="184">
        <f t="shared" si="1889"/>
        <v>0</v>
      </c>
      <c r="AP771" s="184">
        <f t="shared" si="1889"/>
        <v>0</v>
      </c>
      <c r="AQ771" s="184">
        <f t="shared" si="1889"/>
        <v>0</v>
      </c>
      <c r="AR771" s="184">
        <f t="shared" si="1889"/>
        <v>0</v>
      </c>
      <c r="AS771" s="184">
        <f t="shared" si="1889"/>
        <v>0</v>
      </c>
      <c r="AT771" s="184">
        <f t="shared" si="1889"/>
        <v>0</v>
      </c>
      <c r="AU771" s="184">
        <f t="shared" si="1889"/>
        <v>0</v>
      </c>
      <c r="AV771" s="304"/>
    </row>
    <row r="772" spans="1:48" ht="15" customHeight="1">
      <c r="A772" s="299" t="s">
        <v>432</v>
      </c>
      <c r="B772" s="299"/>
      <c r="C772" s="299"/>
      <c r="D772" s="194" t="s">
        <v>41</v>
      </c>
      <c r="E772" s="186">
        <f t="shared" si="1844"/>
        <v>200729.46013000002</v>
      </c>
      <c r="F772" s="186">
        <f t="shared" si="1845"/>
        <v>121622.71324</v>
      </c>
      <c r="G772" s="186">
        <f t="shared" si="1846"/>
        <v>60.590365341107635</v>
      </c>
      <c r="H772" s="186">
        <f>SUM(H773:H775)</f>
        <v>1372.7146499999999</v>
      </c>
      <c r="I772" s="186">
        <f t="shared" ref="I772" si="1890">SUM(I773:I775)</f>
        <v>1372.7146499999999</v>
      </c>
      <c r="J772" s="186">
        <f t="shared" ref="J772" si="1891">SUM(J773:J775)</f>
        <v>0</v>
      </c>
      <c r="K772" s="186">
        <f t="shared" ref="K772" si="1892">SUM(K773:K775)</f>
        <v>7570.8255799999997</v>
      </c>
      <c r="L772" s="186">
        <f t="shared" ref="L772" si="1893">SUM(L773:L775)</f>
        <v>7570.8255799999997</v>
      </c>
      <c r="M772" s="186">
        <f t="shared" ref="M772" si="1894">SUM(M773:M775)</f>
        <v>200</v>
      </c>
      <c r="N772" s="186">
        <f t="shared" ref="N772" si="1895">SUM(N773:N775)</f>
        <v>62458.632879999997</v>
      </c>
      <c r="O772" s="186">
        <f t="shared" ref="O772" si="1896">SUM(O773:O775)</f>
        <v>62458.632879999997</v>
      </c>
      <c r="P772" s="186">
        <f t="shared" ref="P772" si="1897">SUM(P773:P775)</f>
        <v>100</v>
      </c>
      <c r="Q772" s="186">
        <f t="shared" ref="Q772" si="1898">SUM(Q773:Q775)</f>
        <v>6494.2146900000007</v>
      </c>
      <c r="R772" s="186">
        <f t="shared" ref="R772" si="1899">SUM(R773:R775)</f>
        <v>6494.2146900000007</v>
      </c>
      <c r="S772" s="186">
        <f t="shared" ref="S772" si="1900">SUM(S773:S775)</f>
        <v>0</v>
      </c>
      <c r="T772" s="186">
        <f t="shared" ref="T772" si="1901">SUM(T773:T775)</f>
        <v>5210.8043900000002</v>
      </c>
      <c r="U772" s="186">
        <f t="shared" ref="U772" si="1902">SUM(U773:U775)</f>
        <v>5210.8043900000002</v>
      </c>
      <c r="V772" s="186">
        <f t="shared" ref="V772" si="1903">SUM(V773:V775)</f>
        <v>0</v>
      </c>
      <c r="W772" s="186">
        <f t="shared" ref="W772" si="1904">SUM(W773:W775)</f>
        <v>4493.8516</v>
      </c>
      <c r="X772" s="186">
        <f t="shared" ref="X772" si="1905">SUM(X773:X775)</f>
        <v>4493.8516</v>
      </c>
      <c r="Y772" s="186">
        <f t="shared" ref="Y772" si="1906">SUM(Y773:Y775)</f>
        <v>0</v>
      </c>
      <c r="Z772" s="186">
        <f t="shared" ref="Z772" si="1907">SUM(Z773:Z775)</f>
        <v>7077.73092</v>
      </c>
      <c r="AA772" s="186">
        <f t="shared" ref="AA772" si="1908">SUM(AA773:AA775)</f>
        <v>7077.73092</v>
      </c>
      <c r="AB772" s="186">
        <f t="shared" ref="AB772" si="1909">SUM(AB773:AB775)</f>
        <v>0</v>
      </c>
      <c r="AC772" s="186">
        <f t="shared" ref="AC772" si="1910">SUM(AC773:AC775)</f>
        <v>15616.094300000001</v>
      </c>
      <c r="AD772" s="186">
        <f t="shared" ref="AD772" si="1911">SUM(AD773:AD775)</f>
        <v>15616.094300000001</v>
      </c>
      <c r="AE772" s="186">
        <f t="shared" ref="AE772" si="1912">SUM(AE773:AE775)</f>
        <v>0</v>
      </c>
      <c r="AF772" s="186">
        <f t="shared" ref="AF772" si="1913">SUM(AF773:AF775)</f>
        <v>11327.844229999999</v>
      </c>
      <c r="AG772" s="186">
        <f t="shared" ref="AG772" si="1914">SUM(AG773:AG775)</f>
        <v>11327.844229999999</v>
      </c>
      <c r="AH772" s="186">
        <f t="shared" ref="AH772" si="1915">SUM(AH773:AH775)</f>
        <v>0</v>
      </c>
      <c r="AI772" s="186">
        <f t="shared" ref="AI772" si="1916">SUM(AI773:AI775)</f>
        <v>36189.67942</v>
      </c>
      <c r="AJ772" s="186">
        <f t="shared" ref="AJ772" si="1917">SUM(AJ773:AJ775)</f>
        <v>0</v>
      </c>
      <c r="AK772" s="186">
        <f t="shared" ref="AK772" si="1918">SUM(AK773:AK775)</f>
        <v>0</v>
      </c>
      <c r="AL772" s="186">
        <f t="shared" ref="AL772" si="1919">SUM(AL773:AL775)</f>
        <v>0</v>
      </c>
      <c r="AM772" s="186">
        <f t="shared" ref="AM772" si="1920">SUM(AM773:AM775)</f>
        <v>0</v>
      </c>
      <c r="AN772" s="186">
        <f t="shared" ref="AN772" si="1921">SUM(AN773:AN775)</f>
        <v>10559.57512</v>
      </c>
      <c r="AO772" s="186">
        <f t="shared" ref="AO772" si="1922">SUM(AO773:AO775)</f>
        <v>0</v>
      </c>
      <c r="AP772" s="186">
        <f t="shared" ref="AP772" si="1923">SUM(AP773:AP775)</f>
        <v>0</v>
      </c>
      <c r="AQ772" s="186">
        <f t="shared" ref="AQ772" si="1924">SUM(AQ773:AQ775)</f>
        <v>0</v>
      </c>
      <c r="AR772" s="186">
        <f t="shared" ref="AR772" si="1925">SUM(AR773:AR775)</f>
        <v>0</v>
      </c>
      <c r="AS772" s="186">
        <f t="shared" ref="AS772" si="1926">SUM(AS773:AS775)</f>
        <v>32357.49235</v>
      </c>
      <c r="AT772" s="186">
        <f t="shared" ref="AT772" si="1927">SUM(AT773:AT775)</f>
        <v>0</v>
      </c>
      <c r="AU772" s="186">
        <f t="shared" ref="AU772" si="1928">SUM(AU773:AU775)</f>
        <v>0</v>
      </c>
      <c r="AV772" s="304"/>
    </row>
    <row r="773" spans="1:48">
      <c r="A773" s="299"/>
      <c r="B773" s="299"/>
      <c r="C773" s="299"/>
      <c r="D773" s="188" t="s">
        <v>37</v>
      </c>
      <c r="E773" s="186">
        <f t="shared" si="1844"/>
        <v>0</v>
      </c>
      <c r="F773" s="186">
        <f t="shared" si="1845"/>
        <v>0</v>
      </c>
      <c r="G773" s="186" t="e">
        <f t="shared" si="1846"/>
        <v>#DIV/0!</v>
      </c>
      <c r="H773" s="184">
        <f t="shared" ref="H773:AU773" si="1929">H163+H283+H516-H123</f>
        <v>0</v>
      </c>
      <c r="I773" s="184">
        <f t="shared" si="1929"/>
        <v>0</v>
      </c>
      <c r="J773" s="184">
        <f t="shared" si="1929"/>
        <v>0</v>
      </c>
      <c r="K773" s="184">
        <f t="shared" si="1929"/>
        <v>0</v>
      </c>
      <c r="L773" s="184">
        <f t="shared" si="1929"/>
        <v>0</v>
      </c>
      <c r="M773" s="184">
        <f t="shared" si="1929"/>
        <v>0</v>
      </c>
      <c r="N773" s="184">
        <f t="shared" si="1929"/>
        <v>0</v>
      </c>
      <c r="O773" s="184">
        <f t="shared" si="1929"/>
        <v>0</v>
      </c>
      <c r="P773" s="184">
        <f t="shared" si="1929"/>
        <v>0</v>
      </c>
      <c r="Q773" s="184">
        <f t="shared" si="1929"/>
        <v>0</v>
      </c>
      <c r="R773" s="184">
        <f t="shared" si="1929"/>
        <v>0</v>
      </c>
      <c r="S773" s="184">
        <f t="shared" si="1929"/>
        <v>0</v>
      </c>
      <c r="T773" s="184">
        <f t="shared" si="1929"/>
        <v>0</v>
      </c>
      <c r="U773" s="184">
        <f t="shared" si="1929"/>
        <v>0</v>
      </c>
      <c r="V773" s="184">
        <f t="shared" si="1929"/>
        <v>0</v>
      </c>
      <c r="W773" s="184">
        <f t="shared" si="1929"/>
        <v>0</v>
      </c>
      <c r="X773" s="184">
        <f t="shared" si="1929"/>
        <v>0</v>
      </c>
      <c r="Y773" s="184">
        <f t="shared" si="1929"/>
        <v>0</v>
      </c>
      <c r="Z773" s="184">
        <f t="shared" si="1929"/>
        <v>0</v>
      </c>
      <c r="AA773" s="184">
        <f t="shared" si="1929"/>
        <v>0</v>
      </c>
      <c r="AB773" s="184">
        <f t="shared" si="1929"/>
        <v>0</v>
      </c>
      <c r="AC773" s="184">
        <f t="shared" si="1929"/>
        <v>0</v>
      </c>
      <c r="AD773" s="184">
        <f t="shared" si="1929"/>
        <v>0</v>
      </c>
      <c r="AE773" s="184">
        <f t="shared" si="1929"/>
        <v>0</v>
      </c>
      <c r="AF773" s="184">
        <f t="shared" si="1929"/>
        <v>0</v>
      </c>
      <c r="AG773" s="184">
        <f t="shared" si="1929"/>
        <v>0</v>
      </c>
      <c r="AH773" s="184">
        <f t="shared" si="1929"/>
        <v>0</v>
      </c>
      <c r="AI773" s="184">
        <f t="shared" si="1929"/>
        <v>0</v>
      </c>
      <c r="AJ773" s="184">
        <f t="shared" si="1929"/>
        <v>0</v>
      </c>
      <c r="AK773" s="184">
        <f t="shared" si="1929"/>
        <v>0</v>
      </c>
      <c r="AL773" s="184">
        <f t="shared" si="1929"/>
        <v>0</v>
      </c>
      <c r="AM773" s="184">
        <f t="shared" si="1929"/>
        <v>0</v>
      </c>
      <c r="AN773" s="184">
        <f t="shared" si="1929"/>
        <v>0</v>
      </c>
      <c r="AO773" s="184">
        <f t="shared" si="1929"/>
        <v>0</v>
      </c>
      <c r="AP773" s="184">
        <f t="shared" si="1929"/>
        <v>0</v>
      </c>
      <c r="AQ773" s="184">
        <f t="shared" si="1929"/>
        <v>0</v>
      </c>
      <c r="AR773" s="184">
        <f t="shared" si="1929"/>
        <v>0</v>
      </c>
      <c r="AS773" s="184">
        <f t="shared" si="1929"/>
        <v>0</v>
      </c>
      <c r="AT773" s="184">
        <f t="shared" si="1929"/>
        <v>0</v>
      </c>
      <c r="AU773" s="184">
        <f t="shared" si="1929"/>
        <v>0</v>
      </c>
      <c r="AV773" s="304"/>
    </row>
    <row r="774" spans="1:48" ht="32.4" customHeight="1">
      <c r="A774" s="299"/>
      <c r="B774" s="299"/>
      <c r="C774" s="299"/>
      <c r="D774" s="188" t="s">
        <v>2</v>
      </c>
      <c r="E774" s="186">
        <f t="shared" si="1844"/>
        <v>9172.8960000000006</v>
      </c>
      <c r="F774" s="186">
        <f t="shared" si="1845"/>
        <v>0</v>
      </c>
      <c r="G774" s="186">
        <f t="shared" si="1846"/>
        <v>0</v>
      </c>
      <c r="H774" s="184">
        <f t="shared" ref="H774:AU774" si="1930">H164+H284+H517-H124</f>
        <v>0</v>
      </c>
      <c r="I774" s="184">
        <f t="shared" si="1930"/>
        <v>0</v>
      </c>
      <c r="J774" s="184">
        <f t="shared" si="1930"/>
        <v>0</v>
      </c>
      <c r="K774" s="184">
        <f t="shared" si="1930"/>
        <v>0</v>
      </c>
      <c r="L774" s="184">
        <f t="shared" si="1930"/>
        <v>0</v>
      </c>
      <c r="M774" s="184">
        <f t="shared" si="1930"/>
        <v>0</v>
      </c>
      <c r="N774" s="184">
        <f t="shared" si="1930"/>
        <v>0</v>
      </c>
      <c r="O774" s="184">
        <f t="shared" si="1930"/>
        <v>0</v>
      </c>
      <c r="P774" s="184">
        <f t="shared" si="1930"/>
        <v>0</v>
      </c>
      <c r="Q774" s="184">
        <f t="shared" si="1930"/>
        <v>0</v>
      </c>
      <c r="R774" s="184">
        <f t="shared" si="1930"/>
        <v>0</v>
      </c>
      <c r="S774" s="184">
        <f t="shared" si="1930"/>
        <v>0</v>
      </c>
      <c r="T774" s="184">
        <f t="shared" si="1930"/>
        <v>0</v>
      </c>
      <c r="U774" s="184">
        <f t="shared" si="1930"/>
        <v>0</v>
      </c>
      <c r="V774" s="184">
        <f t="shared" si="1930"/>
        <v>0</v>
      </c>
      <c r="W774" s="184">
        <f t="shared" si="1930"/>
        <v>0</v>
      </c>
      <c r="X774" s="184">
        <f t="shared" si="1930"/>
        <v>0</v>
      </c>
      <c r="Y774" s="184">
        <f t="shared" si="1930"/>
        <v>0</v>
      </c>
      <c r="Z774" s="184">
        <f t="shared" si="1930"/>
        <v>0</v>
      </c>
      <c r="AA774" s="184">
        <f t="shared" si="1930"/>
        <v>0</v>
      </c>
      <c r="AB774" s="184">
        <f t="shared" si="1930"/>
        <v>0</v>
      </c>
      <c r="AC774" s="184">
        <f t="shared" si="1930"/>
        <v>0</v>
      </c>
      <c r="AD774" s="184">
        <f t="shared" si="1930"/>
        <v>0</v>
      </c>
      <c r="AE774" s="184">
        <f t="shared" si="1930"/>
        <v>0</v>
      </c>
      <c r="AF774" s="184">
        <f t="shared" si="1930"/>
        <v>0</v>
      </c>
      <c r="AG774" s="184">
        <f t="shared" si="1930"/>
        <v>0</v>
      </c>
      <c r="AH774" s="184">
        <f t="shared" si="1930"/>
        <v>0</v>
      </c>
      <c r="AI774" s="184">
        <f t="shared" si="1930"/>
        <v>9172.8960000000006</v>
      </c>
      <c r="AJ774" s="184">
        <f t="shared" si="1930"/>
        <v>0</v>
      </c>
      <c r="AK774" s="184">
        <f t="shared" si="1930"/>
        <v>0</v>
      </c>
      <c r="AL774" s="184">
        <f t="shared" si="1930"/>
        <v>0</v>
      </c>
      <c r="AM774" s="184">
        <f t="shared" si="1930"/>
        <v>0</v>
      </c>
      <c r="AN774" s="184">
        <f t="shared" si="1930"/>
        <v>0</v>
      </c>
      <c r="AO774" s="184">
        <f t="shared" si="1930"/>
        <v>0</v>
      </c>
      <c r="AP774" s="184">
        <f t="shared" si="1930"/>
        <v>0</v>
      </c>
      <c r="AQ774" s="184">
        <f t="shared" si="1930"/>
        <v>0</v>
      </c>
      <c r="AR774" s="184">
        <f t="shared" si="1930"/>
        <v>0</v>
      </c>
      <c r="AS774" s="184">
        <f t="shared" si="1930"/>
        <v>0</v>
      </c>
      <c r="AT774" s="184">
        <f t="shared" si="1930"/>
        <v>0</v>
      </c>
      <c r="AU774" s="184">
        <f t="shared" si="1930"/>
        <v>0</v>
      </c>
      <c r="AV774" s="304"/>
    </row>
    <row r="775" spans="1:48" ht="20.25" customHeight="1">
      <c r="A775" s="299"/>
      <c r="B775" s="299"/>
      <c r="C775" s="299"/>
      <c r="D775" s="188" t="s">
        <v>43</v>
      </c>
      <c r="E775" s="186">
        <f t="shared" si="1844"/>
        <v>191556.56413000001</v>
      </c>
      <c r="F775" s="186">
        <f t="shared" si="1845"/>
        <v>121622.71324</v>
      </c>
      <c r="G775" s="186">
        <f t="shared" si="1846"/>
        <v>63.491801386383528</v>
      </c>
      <c r="H775" s="184">
        <f t="shared" ref="H775:AU775" si="1931">H165+H285+H518-H125</f>
        <v>1372.7146499999999</v>
      </c>
      <c r="I775" s="184">
        <f t="shared" si="1931"/>
        <v>1372.7146499999999</v>
      </c>
      <c r="J775" s="184">
        <f t="shared" si="1931"/>
        <v>0</v>
      </c>
      <c r="K775" s="184">
        <f t="shared" si="1931"/>
        <v>7570.8255799999997</v>
      </c>
      <c r="L775" s="184">
        <f t="shared" si="1931"/>
        <v>7570.8255799999997</v>
      </c>
      <c r="M775" s="184">
        <f t="shared" si="1931"/>
        <v>200</v>
      </c>
      <c r="N775" s="184">
        <f t="shared" si="1931"/>
        <v>62458.632879999997</v>
      </c>
      <c r="O775" s="184">
        <f t="shared" si="1931"/>
        <v>62458.632879999997</v>
      </c>
      <c r="P775" s="184">
        <f t="shared" si="1931"/>
        <v>100</v>
      </c>
      <c r="Q775" s="184">
        <f t="shared" si="1931"/>
        <v>6494.2146900000007</v>
      </c>
      <c r="R775" s="184">
        <f t="shared" si="1931"/>
        <v>6494.2146900000007</v>
      </c>
      <c r="S775" s="184">
        <f t="shared" si="1931"/>
        <v>0</v>
      </c>
      <c r="T775" s="184">
        <f t="shared" si="1931"/>
        <v>5210.8043900000002</v>
      </c>
      <c r="U775" s="184">
        <f t="shared" si="1931"/>
        <v>5210.8043900000002</v>
      </c>
      <c r="V775" s="184">
        <f t="shared" si="1931"/>
        <v>0</v>
      </c>
      <c r="W775" s="184">
        <f t="shared" si="1931"/>
        <v>4493.8516</v>
      </c>
      <c r="X775" s="184">
        <f t="shared" si="1931"/>
        <v>4493.8516</v>
      </c>
      <c r="Y775" s="184">
        <f t="shared" si="1931"/>
        <v>0</v>
      </c>
      <c r="Z775" s="184">
        <f t="shared" si="1931"/>
        <v>7077.73092</v>
      </c>
      <c r="AA775" s="184">
        <f t="shared" si="1931"/>
        <v>7077.73092</v>
      </c>
      <c r="AB775" s="184">
        <f t="shared" si="1931"/>
        <v>0</v>
      </c>
      <c r="AC775" s="184">
        <f t="shared" si="1931"/>
        <v>15616.094300000001</v>
      </c>
      <c r="AD775" s="184">
        <f t="shared" si="1931"/>
        <v>15616.094300000001</v>
      </c>
      <c r="AE775" s="184">
        <f t="shared" si="1931"/>
        <v>0</v>
      </c>
      <c r="AF775" s="184">
        <f t="shared" si="1931"/>
        <v>11327.844229999999</v>
      </c>
      <c r="AG775" s="184">
        <f t="shared" si="1931"/>
        <v>11327.844229999999</v>
      </c>
      <c r="AH775" s="184">
        <f t="shared" si="1931"/>
        <v>0</v>
      </c>
      <c r="AI775" s="184">
        <f t="shared" si="1931"/>
        <v>27016.78342</v>
      </c>
      <c r="AJ775" s="184">
        <f t="shared" si="1931"/>
        <v>0</v>
      </c>
      <c r="AK775" s="184">
        <f t="shared" si="1931"/>
        <v>0</v>
      </c>
      <c r="AL775" s="184">
        <f t="shared" si="1931"/>
        <v>0</v>
      </c>
      <c r="AM775" s="184">
        <f t="shared" si="1931"/>
        <v>0</v>
      </c>
      <c r="AN775" s="184">
        <f t="shared" si="1931"/>
        <v>10559.57512</v>
      </c>
      <c r="AO775" s="184">
        <f t="shared" si="1931"/>
        <v>0</v>
      </c>
      <c r="AP775" s="184">
        <f t="shared" si="1931"/>
        <v>0</v>
      </c>
      <c r="AQ775" s="184">
        <f t="shared" si="1931"/>
        <v>0</v>
      </c>
      <c r="AR775" s="184">
        <f t="shared" si="1931"/>
        <v>0</v>
      </c>
      <c r="AS775" s="184">
        <f t="shared" si="1931"/>
        <v>32357.49235</v>
      </c>
      <c r="AT775" s="184">
        <f t="shared" si="1931"/>
        <v>0</v>
      </c>
      <c r="AU775" s="184">
        <f t="shared" si="1931"/>
        <v>0</v>
      </c>
      <c r="AV775" s="304"/>
    </row>
    <row r="776" spans="1:48" ht="31.2" customHeight="1">
      <c r="A776" s="299"/>
      <c r="B776" s="299"/>
      <c r="C776" s="299"/>
      <c r="D776" s="189" t="s">
        <v>273</v>
      </c>
      <c r="E776" s="186">
        <f t="shared" si="1844"/>
        <v>65694.015400000004</v>
      </c>
      <c r="F776" s="186">
        <f t="shared" si="1845"/>
        <v>64866.437279999998</v>
      </c>
      <c r="G776" s="186">
        <f t="shared" si="1846"/>
        <v>98.740253408227503</v>
      </c>
      <c r="H776" s="184">
        <f t="shared" ref="H776:AU776" si="1932">H166+H286+H519-H126</f>
        <v>0</v>
      </c>
      <c r="I776" s="184">
        <f t="shared" si="1932"/>
        <v>0</v>
      </c>
      <c r="J776" s="184">
        <f t="shared" si="1932"/>
        <v>0</v>
      </c>
      <c r="K776" s="184">
        <f t="shared" si="1932"/>
        <v>0</v>
      </c>
      <c r="L776" s="184">
        <f t="shared" si="1932"/>
        <v>0</v>
      </c>
      <c r="M776" s="184">
        <f t="shared" si="1932"/>
        <v>0</v>
      </c>
      <c r="N776" s="184">
        <f t="shared" si="1932"/>
        <v>58413.1008</v>
      </c>
      <c r="O776" s="184">
        <f t="shared" si="1932"/>
        <v>58413.1008</v>
      </c>
      <c r="P776" s="184">
        <f t="shared" si="1932"/>
        <v>100</v>
      </c>
      <c r="Q776" s="184">
        <f t="shared" si="1932"/>
        <v>1053.3364799999999</v>
      </c>
      <c r="R776" s="184">
        <f t="shared" si="1932"/>
        <v>1053.3364799999999</v>
      </c>
      <c r="S776" s="184">
        <f t="shared" si="1932"/>
        <v>0</v>
      </c>
      <c r="T776" s="184">
        <f t="shared" si="1932"/>
        <v>2405.2564000000002</v>
      </c>
      <c r="U776" s="184">
        <f t="shared" si="1932"/>
        <v>2405.2564000000002</v>
      </c>
      <c r="V776" s="184">
        <f t="shared" si="1932"/>
        <v>0</v>
      </c>
      <c r="W776" s="184">
        <f t="shared" si="1932"/>
        <v>0</v>
      </c>
      <c r="X776" s="184">
        <f t="shared" si="1932"/>
        <v>0</v>
      </c>
      <c r="Y776" s="184">
        <f t="shared" si="1932"/>
        <v>0</v>
      </c>
      <c r="Z776" s="184">
        <f t="shared" si="1932"/>
        <v>2994.7435999999998</v>
      </c>
      <c r="AA776" s="184">
        <f t="shared" si="1932"/>
        <v>2994.7435999999998</v>
      </c>
      <c r="AB776" s="184">
        <f t="shared" si="1932"/>
        <v>0</v>
      </c>
      <c r="AC776" s="184">
        <f t="shared" si="1932"/>
        <v>0</v>
      </c>
      <c r="AD776" s="184">
        <f t="shared" si="1932"/>
        <v>0</v>
      </c>
      <c r="AE776" s="184">
        <f t="shared" si="1932"/>
        <v>0</v>
      </c>
      <c r="AF776" s="184">
        <f t="shared" si="1932"/>
        <v>0</v>
      </c>
      <c r="AG776" s="184">
        <f t="shared" si="1932"/>
        <v>0</v>
      </c>
      <c r="AH776" s="184">
        <f t="shared" si="1932"/>
        <v>0</v>
      </c>
      <c r="AI776" s="184">
        <f t="shared" si="1932"/>
        <v>0</v>
      </c>
      <c r="AJ776" s="184">
        <f t="shared" si="1932"/>
        <v>0</v>
      </c>
      <c r="AK776" s="184">
        <f t="shared" si="1932"/>
        <v>0</v>
      </c>
      <c r="AL776" s="184">
        <f t="shared" si="1932"/>
        <v>0</v>
      </c>
      <c r="AM776" s="184">
        <f t="shared" si="1932"/>
        <v>0</v>
      </c>
      <c r="AN776" s="184">
        <f t="shared" si="1932"/>
        <v>0</v>
      </c>
      <c r="AO776" s="184">
        <f t="shared" si="1932"/>
        <v>0</v>
      </c>
      <c r="AP776" s="184">
        <f t="shared" si="1932"/>
        <v>0</v>
      </c>
      <c r="AQ776" s="184">
        <f t="shared" si="1932"/>
        <v>0</v>
      </c>
      <c r="AR776" s="184">
        <f t="shared" si="1932"/>
        <v>0</v>
      </c>
      <c r="AS776" s="184">
        <f t="shared" si="1932"/>
        <v>827.5781199999999</v>
      </c>
      <c r="AT776" s="184">
        <f t="shared" si="1932"/>
        <v>0</v>
      </c>
      <c r="AU776" s="184">
        <f t="shared" si="1932"/>
        <v>0</v>
      </c>
      <c r="AV776" s="304"/>
    </row>
    <row r="777" spans="1:48" ht="21" customHeight="1">
      <c r="A777" s="306" t="s">
        <v>433</v>
      </c>
      <c r="B777" s="306"/>
      <c r="C777" s="306"/>
      <c r="D777" s="192" t="s">
        <v>41</v>
      </c>
      <c r="E777" s="186">
        <f t="shared" si="1844"/>
        <v>65193.344700000001</v>
      </c>
      <c r="F777" s="186">
        <f t="shared" si="1845"/>
        <v>19199.103490000001</v>
      </c>
      <c r="G777" s="186">
        <f t="shared" si="1846"/>
        <v>29.449483805975063</v>
      </c>
      <c r="H777" s="186">
        <f>SUM(H778:H780)+H782</f>
        <v>0</v>
      </c>
      <c r="I777" s="186">
        <f t="shared" ref="I777:AU777" si="1933">SUM(I778:I780)+I782</f>
        <v>0</v>
      </c>
      <c r="J777" s="186">
        <f t="shared" si="1933"/>
        <v>0</v>
      </c>
      <c r="K777" s="186">
        <f t="shared" si="1933"/>
        <v>0</v>
      </c>
      <c r="L777" s="186">
        <f t="shared" si="1933"/>
        <v>0</v>
      </c>
      <c r="M777" s="186">
        <f t="shared" si="1933"/>
        <v>0</v>
      </c>
      <c r="N777" s="186">
        <f t="shared" si="1933"/>
        <v>0</v>
      </c>
      <c r="O777" s="186">
        <f t="shared" si="1933"/>
        <v>0</v>
      </c>
      <c r="P777" s="186">
        <f t="shared" si="1933"/>
        <v>0</v>
      </c>
      <c r="Q777" s="186">
        <f t="shared" si="1933"/>
        <v>0</v>
      </c>
      <c r="R777" s="186">
        <f t="shared" si="1933"/>
        <v>0</v>
      </c>
      <c r="S777" s="186">
        <f t="shared" si="1933"/>
        <v>0</v>
      </c>
      <c r="T777" s="186">
        <f t="shared" si="1933"/>
        <v>0</v>
      </c>
      <c r="U777" s="186">
        <f t="shared" si="1933"/>
        <v>0</v>
      </c>
      <c r="V777" s="186">
        <f t="shared" si="1933"/>
        <v>0</v>
      </c>
      <c r="W777" s="186">
        <f t="shared" si="1933"/>
        <v>0</v>
      </c>
      <c r="X777" s="186">
        <f t="shared" si="1933"/>
        <v>0</v>
      </c>
      <c r="Y777" s="186">
        <f t="shared" si="1933"/>
        <v>0</v>
      </c>
      <c r="Z777" s="186">
        <f t="shared" si="1933"/>
        <v>1771</v>
      </c>
      <c r="AA777" s="186">
        <f t="shared" si="1933"/>
        <v>1771</v>
      </c>
      <c r="AB777" s="186">
        <f t="shared" si="1933"/>
        <v>0</v>
      </c>
      <c r="AC777" s="186">
        <f t="shared" si="1933"/>
        <v>7592.2655599999998</v>
      </c>
      <c r="AD777" s="186">
        <f t="shared" si="1933"/>
        <v>7592.2655599999998</v>
      </c>
      <c r="AE777" s="186">
        <f t="shared" si="1933"/>
        <v>0</v>
      </c>
      <c r="AF777" s="186">
        <f t="shared" si="1933"/>
        <v>9835.8379300000015</v>
      </c>
      <c r="AG777" s="186">
        <f t="shared" si="1933"/>
        <v>9835.8379300000015</v>
      </c>
      <c r="AH777" s="186">
        <f t="shared" si="1933"/>
        <v>0</v>
      </c>
      <c r="AI777" s="186">
        <f t="shared" si="1933"/>
        <v>26463.108209999999</v>
      </c>
      <c r="AJ777" s="186">
        <f t="shared" si="1933"/>
        <v>0</v>
      </c>
      <c r="AK777" s="186">
        <f t="shared" si="1933"/>
        <v>0</v>
      </c>
      <c r="AL777" s="186">
        <f t="shared" si="1933"/>
        <v>0</v>
      </c>
      <c r="AM777" s="186">
        <f t="shared" si="1933"/>
        <v>0</v>
      </c>
      <c r="AN777" s="186">
        <f t="shared" si="1933"/>
        <v>17931.133000000002</v>
      </c>
      <c r="AO777" s="186">
        <f t="shared" si="1933"/>
        <v>0</v>
      </c>
      <c r="AP777" s="186">
        <f t="shared" si="1933"/>
        <v>0</v>
      </c>
      <c r="AQ777" s="186">
        <f t="shared" si="1933"/>
        <v>0</v>
      </c>
      <c r="AR777" s="186">
        <f t="shared" si="1933"/>
        <v>0</v>
      </c>
      <c r="AS777" s="186">
        <f t="shared" si="1933"/>
        <v>1600</v>
      </c>
      <c r="AT777" s="186">
        <f t="shared" si="1933"/>
        <v>0</v>
      </c>
      <c r="AU777" s="186">
        <f t="shared" si="1933"/>
        <v>0</v>
      </c>
      <c r="AV777" s="307"/>
    </row>
    <row r="778" spans="1:48" ht="35.25" customHeight="1">
      <c r="A778" s="306"/>
      <c r="B778" s="306"/>
      <c r="C778" s="306"/>
      <c r="D778" s="188" t="s">
        <v>37</v>
      </c>
      <c r="E778" s="186">
        <f t="shared" si="1844"/>
        <v>2248.6626999999999</v>
      </c>
      <c r="F778" s="186">
        <f t="shared" si="1845"/>
        <v>0</v>
      </c>
      <c r="G778" s="186">
        <f t="shared" si="1846"/>
        <v>0</v>
      </c>
      <c r="H778" s="184">
        <f>H303+H755+H123+H318+H323+H328+H333+H338+H343</f>
        <v>0</v>
      </c>
      <c r="I778" s="184">
        <f t="shared" ref="I778:AU778" si="1934">I303+I755+I123+I318+I323+I328+I333+I338+I343</f>
        <v>0</v>
      </c>
      <c r="J778" s="184">
        <f t="shared" si="1934"/>
        <v>0</v>
      </c>
      <c r="K778" s="184">
        <f t="shared" si="1934"/>
        <v>0</v>
      </c>
      <c r="L778" s="184">
        <f t="shared" si="1934"/>
        <v>0</v>
      </c>
      <c r="M778" s="184">
        <f t="shared" si="1934"/>
        <v>0</v>
      </c>
      <c r="N778" s="184">
        <f t="shared" si="1934"/>
        <v>0</v>
      </c>
      <c r="O778" s="184">
        <f t="shared" si="1934"/>
        <v>0</v>
      </c>
      <c r="P778" s="184">
        <f t="shared" si="1934"/>
        <v>0</v>
      </c>
      <c r="Q778" s="184">
        <f t="shared" si="1934"/>
        <v>0</v>
      </c>
      <c r="R778" s="184">
        <f t="shared" si="1934"/>
        <v>0</v>
      </c>
      <c r="S778" s="184">
        <f t="shared" si="1934"/>
        <v>0</v>
      </c>
      <c r="T778" s="184">
        <f t="shared" si="1934"/>
        <v>0</v>
      </c>
      <c r="U778" s="184">
        <f t="shared" si="1934"/>
        <v>0</v>
      </c>
      <c r="V778" s="184">
        <f t="shared" si="1934"/>
        <v>0</v>
      </c>
      <c r="W778" s="184">
        <f t="shared" si="1934"/>
        <v>0</v>
      </c>
      <c r="X778" s="184">
        <f t="shared" si="1934"/>
        <v>0</v>
      </c>
      <c r="Y778" s="184">
        <f t="shared" si="1934"/>
        <v>0</v>
      </c>
      <c r="Z778" s="184">
        <f t="shared" si="1934"/>
        <v>0</v>
      </c>
      <c r="AA778" s="184">
        <f t="shared" si="1934"/>
        <v>0</v>
      </c>
      <c r="AB778" s="184">
        <f t="shared" si="1934"/>
        <v>0</v>
      </c>
      <c r="AC778" s="184">
        <f t="shared" si="1934"/>
        <v>0</v>
      </c>
      <c r="AD778" s="184">
        <f t="shared" si="1934"/>
        <v>0</v>
      </c>
      <c r="AE778" s="184">
        <f t="shared" si="1934"/>
        <v>0</v>
      </c>
      <c r="AF778" s="184">
        <f t="shared" si="1934"/>
        <v>0</v>
      </c>
      <c r="AG778" s="184">
        <f t="shared" si="1934"/>
        <v>0</v>
      </c>
      <c r="AH778" s="184">
        <f t="shared" si="1934"/>
        <v>0</v>
      </c>
      <c r="AI778" s="184">
        <f t="shared" si="1934"/>
        <v>2248.6626999999999</v>
      </c>
      <c r="AJ778" s="184">
        <f t="shared" si="1934"/>
        <v>0</v>
      </c>
      <c r="AK778" s="184">
        <f t="shared" si="1934"/>
        <v>0</v>
      </c>
      <c r="AL778" s="184">
        <f t="shared" si="1934"/>
        <v>0</v>
      </c>
      <c r="AM778" s="184">
        <f t="shared" si="1934"/>
        <v>0</v>
      </c>
      <c r="AN778" s="184">
        <f t="shared" si="1934"/>
        <v>0</v>
      </c>
      <c r="AO778" s="184">
        <f t="shared" si="1934"/>
        <v>0</v>
      </c>
      <c r="AP778" s="184">
        <f t="shared" si="1934"/>
        <v>0</v>
      </c>
      <c r="AQ778" s="184">
        <f t="shared" si="1934"/>
        <v>0</v>
      </c>
      <c r="AR778" s="184">
        <f t="shared" si="1934"/>
        <v>0</v>
      </c>
      <c r="AS778" s="184">
        <f t="shared" si="1934"/>
        <v>0</v>
      </c>
      <c r="AT778" s="184">
        <f t="shared" si="1934"/>
        <v>0</v>
      </c>
      <c r="AU778" s="184">
        <f t="shared" si="1934"/>
        <v>0</v>
      </c>
      <c r="AV778" s="308"/>
    </row>
    <row r="779" spans="1:48" ht="31.2" customHeight="1">
      <c r="A779" s="306"/>
      <c r="B779" s="306"/>
      <c r="C779" s="306"/>
      <c r="D779" s="188" t="s">
        <v>2</v>
      </c>
      <c r="E779" s="186">
        <f t="shared" si="1844"/>
        <v>6449.2980000000007</v>
      </c>
      <c r="F779" s="186">
        <f t="shared" si="1845"/>
        <v>0</v>
      </c>
      <c r="G779" s="186">
        <f t="shared" si="1846"/>
        <v>0</v>
      </c>
      <c r="H779" s="184">
        <f t="shared" ref="H779:AU779" si="1935">H304+H756+H124+H319+H324+H329+H334+H339+H344</f>
        <v>0</v>
      </c>
      <c r="I779" s="184">
        <f t="shared" si="1935"/>
        <v>0</v>
      </c>
      <c r="J779" s="184">
        <f t="shared" si="1935"/>
        <v>0</v>
      </c>
      <c r="K779" s="184">
        <f t="shared" si="1935"/>
        <v>0</v>
      </c>
      <c r="L779" s="184">
        <f t="shared" si="1935"/>
        <v>0</v>
      </c>
      <c r="M779" s="184">
        <f t="shared" si="1935"/>
        <v>0</v>
      </c>
      <c r="N779" s="184">
        <f t="shared" si="1935"/>
        <v>0</v>
      </c>
      <c r="O779" s="184">
        <f t="shared" si="1935"/>
        <v>0</v>
      </c>
      <c r="P779" s="184">
        <f t="shared" si="1935"/>
        <v>0</v>
      </c>
      <c r="Q779" s="184">
        <f t="shared" si="1935"/>
        <v>0</v>
      </c>
      <c r="R779" s="184">
        <f t="shared" si="1935"/>
        <v>0</v>
      </c>
      <c r="S779" s="184">
        <f t="shared" si="1935"/>
        <v>0</v>
      </c>
      <c r="T779" s="184">
        <f t="shared" si="1935"/>
        <v>0</v>
      </c>
      <c r="U779" s="184">
        <f t="shared" si="1935"/>
        <v>0</v>
      </c>
      <c r="V779" s="184">
        <f t="shared" si="1935"/>
        <v>0</v>
      </c>
      <c r="W779" s="184">
        <f t="shared" si="1935"/>
        <v>0</v>
      </c>
      <c r="X779" s="184">
        <f t="shared" si="1935"/>
        <v>0</v>
      </c>
      <c r="Y779" s="184">
        <f t="shared" si="1935"/>
        <v>0</v>
      </c>
      <c r="Z779" s="184">
        <f t="shared" si="1935"/>
        <v>0</v>
      </c>
      <c r="AA779" s="184">
        <f t="shared" si="1935"/>
        <v>0</v>
      </c>
      <c r="AB779" s="184">
        <f t="shared" si="1935"/>
        <v>0</v>
      </c>
      <c r="AC779" s="184">
        <f t="shared" si="1935"/>
        <v>0</v>
      </c>
      <c r="AD779" s="184">
        <f t="shared" si="1935"/>
        <v>0</v>
      </c>
      <c r="AE779" s="184">
        <f t="shared" si="1935"/>
        <v>0</v>
      </c>
      <c r="AF779" s="184">
        <f t="shared" si="1935"/>
        <v>0</v>
      </c>
      <c r="AG779" s="184">
        <f t="shared" si="1935"/>
        <v>0</v>
      </c>
      <c r="AH779" s="184">
        <f t="shared" si="1935"/>
        <v>0</v>
      </c>
      <c r="AI779" s="184">
        <f t="shared" si="1935"/>
        <v>4583.2980000000007</v>
      </c>
      <c r="AJ779" s="184">
        <f t="shared" si="1935"/>
        <v>0</v>
      </c>
      <c r="AK779" s="184">
        <f t="shared" si="1935"/>
        <v>0</v>
      </c>
      <c r="AL779" s="184">
        <f t="shared" si="1935"/>
        <v>0</v>
      </c>
      <c r="AM779" s="184">
        <f t="shared" si="1935"/>
        <v>0</v>
      </c>
      <c r="AN779" s="184">
        <f t="shared" si="1935"/>
        <v>1866</v>
      </c>
      <c r="AO779" s="184">
        <f t="shared" si="1935"/>
        <v>0</v>
      </c>
      <c r="AP779" s="184">
        <f t="shared" si="1935"/>
        <v>0</v>
      </c>
      <c r="AQ779" s="184">
        <f t="shared" si="1935"/>
        <v>0</v>
      </c>
      <c r="AR779" s="184">
        <f t="shared" si="1935"/>
        <v>0</v>
      </c>
      <c r="AS779" s="184">
        <f t="shared" si="1935"/>
        <v>0</v>
      </c>
      <c r="AT779" s="184">
        <f t="shared" si="1935"/>
        <v>0</v>
      </c>
      <c r="AU779" s="184">
        <f t="shared" si="1935"/>
        <v>0</v>
      </c>
      <c r="AV779" s="308"/>
    </row>
    <row r="780" spans="1:48" ht="24.75" customHeight="1">
      <c r="A780" s="306"/>
      <c r="B780" s="306"/>
      <c r="C780" s="306"/>
      <c r="D780" s="188" t="s">
        <v>456</v>
      </c>
      <c r="E780" s="186">
        <f t="shared" si="1844"/>
        <v>49944.883999999998</v>
      </c>
      <c r="F780" s="186">
        <f t="shared" si="1845"/>
        <v>16066.494979999999</v>
      </c>
      <c r="G780" s="186">
        <f t="shared" si="1846"/>
        <v>32.16844988567798</v>
      </c>
      <c r="H780" s="184">
        <f t="shared" ref="H780:AU780" si="1936">H305+H757+H125+H320+H325+H330+H335+H340+H345</f>
        <v>0</v>
      </c>
      <c r="I780" s="184">
        <f t="shared" si="1936"/>
        <v>0</v>
      </c>
      <c r="J780" s="184">
        <f t="shared" si="1936"/>
        <v>0</v>
      </c>
      <c r="K780" s="184">
        <f t="shared" si="1936"/>
        <v>0</v>
      </c>
      <c r="L780" s="184">
        <f t="shared" si="1936"/>
        <v>0</v>
      </c>
      <c r="M780" s="184">
        <f t="shared" si="1936"/>
        <v>0</v>
      </c>
      <c r="N780" s="184">
        <f t="shared" si="1936"/>
        <v>0</v>
      </c>
      <c r="O780" s="184">
        <f t="shared" si="1936"/>
        <v>0</v>
      </c>
      <c r="P780" s="184">
        <f t="shared" si="1936"/>
        <v>0</v>
      </c>
      <c r="Q780" s="184">
        <f t="shared" si="1936"/>
        <v>0</v>
      </c>
      <c r="R780" s="184">
        <f t="shared" si="1936"/>
        <v>0</v>
      </c>
      <c r="S780" s="184">
        <f t="shared" si="1936"/>
        <v>0</v>
      </c>
      <c r="T780" s="184">
        <f t="shared" si="1936"/>
        <v>0</v>
      </c>
      <c r="U780" s="184">
        <f t="shared" si="1936"/>
        <v>0</v>
      </c>
      <c r="V780" s="184">
        <f t="shared" si="1936"/>
        <v>0</v>
      </c>
      <c r="W780" s="184">
        <f t="shared" si="1936"/>
        <v>0</v>
      </c>
      <c r="X780" s="184">
        <f t="shared" si="1936"/>
        <v>0</v>
      </c>
      <c r="Y780" s="184">
        <f t="shared" si="1936"/>
        <v>0</v>
      </c>
      <c r="Z780" s="184">
        <f t="shared" si="1936"/>
        <v>1771</v>
      </c>
      <c r="AA780" s="184">
        <f t="shared" si="1936"/>
        <v>1771</v>
      </c>
      <c r="AB780" s="184">
        <f t="shared" si="1936"/>
        <v>0</v>
      </c>
      <c r="AC780" s="184">
        <f t="shared" si="1936"/>
        <v>6229.0022499999995</v>
      </c>
      <c r="AD780" s="184">
        <f t="shared" si="1936"/>
        <v>6229.0022499999995</v>
      </c>
      <c r="AE780" s="184">
        <f t="shared" si="1936"/>
        <v>0</v>
      </c>
      <c r="AF780" s="184">
        <f t="shared" si="1936"/>
        <v>8066.4927300000008</v>
      </c>
      <c r="AG780" s="184">
        <f t="shared" si="1936"/>
        <v>8066.4927300000008</v>
      </c>
      <c r="AH780" s="184">
        <f t="shared" si="1936"/>
        <v>0</v>
      </c>
      <c r="AI780" s="184">
        <f t="shared" si="1936"/>
        <v>16213.256019999999</v>
      </c>
      <c r="AJ780" s="184">
        <f t="shared" si="1936"/>
        <v>0</v>
      </c>
      <c r="AK780" s="184">
        <f t="shared" si="1936"/>
        <v>0</v>
      </c>
      <c r="AL780" s="184">
        <f t="shared" si="1936"/>
        <v>0</v>
      </c>
      <c r="AM780" s="184">
        <f t="shared" si="1936"/>
        <v>0</v>
      </c>
      <c r="AN780" s="184">
        <f t="shared" si="1936"/>
        <v>16065.133</v>
      </c>
      <c r="AO780" s="184">
        <f t="shared" si="1936"/>
        <v>0</v>
      </c>
      <c r="AP780" s="184">
        <f t="shared" si="1936"/>
        <v>0</v>
      </c>
      <c r="AQ780" s="184">
        <f t="shared" si="1936"/>
        <v>0</v>
      </c>
      <c r="AR780" s="184">
        <f t="shared" si="1936"/>
        <v>0</v>
      </c>
      <c r="AS780" s="184">
        <f t="shared" si="1936"/>
        <v>1600</v>
      </c>
      <c r="AT780" s="184">
        <f t="shared" si="1936"/>
        <v>0</v>
      </c>
      <c r="AU780" s="184">
        <f t="shared" si="1936"/>
        <v>0</v>
      </c>
      <c r="AV780" s="308"/>
    </row>
    <row r="781" spans="1:48" ht="31.2" customHeight="1">
      <c r="A781" s="306"/>
      <c r="B781" s="306"/>
      <c r="C781" s="306"/>
      <c r="D781" s="189" t="s">
        <v>273</v>
      </c>
      <c r="E781" s="186">
        <f t="shared" si="1844"/>
        <v>0</v>
      </c>
      <c r="F781" s="186">
        <f t="shared" si="1845"/>
        <v>0</v>
      </c>
      <c r="G781" s="186" t="e">
        <f t="shared" si="1846"/>
        <v>#DIV/0!</v>
      </c>
      <c r="H781" s="184">
        <f t="shared" ref="H781:AU781" si="1937">H306+H758+H126+H321</f>
        <v>0</v>
      </c>
      <c r="I781" s="184">
        <f t="shared" si="1937"/>
        <v>0</v>
      </c>
      <c r="J781" s="184">
        <f t="shared" si="1937"/>
        <v>0</v>
      </c>
      <c r="K781" s="184">
        <f t="shared" si="1937"/>
        <v>0</v>
      </c>
      <c r="L781" s="184">
        <f t="shared" si="1937"/>
        <v>0</v>
      </c>
      <c r="M781" s="184">
        <f t="shared" si="1937"/>
        <v>0</v>
      </c>
      <c r="N781" s="184">
        <f t="shared" si="1937"/>
        <v>0</v>
      </c>
      <c r="O781" s="184">
        <f t="shared" si="1937"/>
        <v>0</v>
      </c>
      <c r="P781" s="184">
        <f t="shared" si="1937"/>
        <v>0</v>
      </c>
      <c r="Q781" s="184">
        <f t="shared" si="1937"/>
        <v>0</v>
      </c>
      <c r="R781" s="184">
        <f t="shared" si="1937"/>
        <v>0</v>
      </c>
      <c r="S781" s="184">
        <f t="shared" si="1937"/>
        <v>0</v>
      </c>
      <c r="T781" s="184">
        <f t="shared" si="1937"/>
        <v>0</v>
      </c>
      <c r="U781" s="184">
        <f t="shared" si="1937"/>
        <v>0</v>
      </c>
      <c r="V781" s="184">
        <f t="shared" si="1937"/>
        <v>0</v>
      </c>
      <c r="W781" s="184">
        <f t="shared" si="1937"/>
        <v>0</v>
      </c>
      <c r="X781" s="184">
        <f t="shared" si="1937"/>
        <v>0</v>
      </c>
      <c r="Y781" s="184">
        <f t="shared" si="1937"/>
        <v>0</v>
      </c>
      <c r="Z781" s="184">
        <f t="shared" si="1937"/>
        <v>0</v>
      </c>
      <c r="AA781" s="184">
        <f t="shared" si="1937"/>
        <v>0</v>
      </c>
      <c r="AB781" s="184">
        <f t="shared" si="1937"/>
        <v>0</v>
      </c>
      <c r="AC781" s="184">
        <f t="shared" si="1937"/>
        <v>0</v>
      </c>
      <c r="AD781" s="184">
        <f t="shared" si="1937"/>
        <v>0</v>
      </c>
      <c r="AE781" s="184">
        <f t="shared" si="1937"/>
        <v>0</v>
      </c>
      <c r="AF781" s="184">
        <f t="shared" si="1937"/>
        <v>0</v>
      </c>
      <c r="AG781" s="184">
        <f t="shared" si="1937"/>
        <v>0</v>
      </c>
      <c r="AH781" s="184">
        <f t="shared" si="1937"/>
        <v>0</v>
      </c>
      <c r="AI781" s="184">
        <f t="shared" si="1937"/>
        <v>0</v>
      </c>
      <c r="AJ781" s="184">
        <f t="shared" si="1937"/>
        <v>0</v>
      </c>
      <c r="AK781" s="184">
        <f t="shared" si="1937"/>
        <v>0</v>
      </c>
      <c r="AL781" s="184">
        <f t="shared" si="1937"/>
        <v>0</v>
      </c>
      <c r="AM781" s="184">
        <f t="shared" si="1937"/>
        <v>0</v>
      </c>
      <c r="AN781" s="184">
        <f t="shared" si="1937"/>
        <v>0</v>
      </c>
      <c r="AO781" s="184">
        <f t="shared" si="1937"/>
        <v>0</v>
      </c>
      <c r="AP781" s="184">
        <f t="shared" si="1937"/>
        <v>0</v>
      </c>
      <c r="AQ781" s="184">
        <f t="shared" si="1937"/>
        <v>0</v>
      </c>
      <c r="AR781" s="184">
        <f t="shared" si="1937"/>
        <v>0</v>
      </c>
      <c r="AS781" s="184">
        <f t="shared" si="1937"/>
        <v>0</v>
      </c>
      <c r="AT781" s="184">
        <f t="shared" si="1937"/>
        <v>0</v>
      </c>
      <c r="AU781" s="184">
        <f t="shared" si="1937"/>
        <v>0</v>
      </c>
      <c r="AV781" s="308"/>
    </row>
    <row r="782" spans="1:48" ht="31.2" customHeight="1">
      <c r="A782" s="306"/>
      <c r="B782" s="306"/>
      <c r="C782" s="306"/>
      <c r="D782" s="209" t="s">
        <v>441</v>
      </c>
      <c r="E782" s="186">
        <f t="shared" si="1844"/>
        <v>6550.5</v>
      </c>
      <c r="F782" s="186">
        <f t="shared" si="1845"/>
        <v>3132.60851</v>
      </c>
      <c r="G782" s="186">
        <f t="shared" ref="G782" si="1938">F782/E782*100</f>
        <v>47.822433554690477</v>
      </c>
      <c r="H782" s="184">
        <f>H765</f>
        <v>0</v>
      </c>
      <c r="I782" s="184">
        <f t="shared" ref="I782:AU782" si="1939">I765</f>
        <v>0</v>
      </c>
      <c r="J782" s="184">
        <f t="shared" si="1939"/>
        <v>0</v>
      </c>
      <c r="K782" s="184">
        <f t="shared" si="1939"/>
        <v>0</v>
      </c>
      <c r="L782" s="184">
        <f t="shared" si="1939"/>
        <v>0</v>
      </c>
      <c r="M782" s="184">
        <f t="shared" si="1939"/>
        <v>0</v>
      </c>
      <c r="N782" s="184">
        <f t="shared" si="1939"/>
        <v>0</v>
      </c>
      <c r="O782" s="184">
        <f t="shared" si="1939"/>
        <v>0</v>
      </c>
      <c r="P782" s="184">
        <f t="shared" si="1939"/>
        <v>0</v>
      </c>
      <c r="Q782" s="184">
        <f t="shared" si="1939"/>
        <v>0</v>
      </c>
      <c r="R782" s="184">
        <f t="shared" si="1939"/>
        <v>0</v>
      </c>
      <c r="S782" s="184">
        <f t="shared" si="1939"/>
        <v>0</v>
      </c>
      <c r="T782" s="184">
        <f t="shared" si="1939"/>
        <v>0</v>
      </c>
      <c r="U782" s="184">
        <f t="shared" si="1939"/>
        <v>0</v>
      </c>
      <c r="V782" s="184">
        <f t="shared" si="1939"/>
        <v>0</v>
      </c>
      <c r="W782" s="184">
        <f t="shared" si="1939"/>
        <v>0</v>
      </c>
      <c r="X782" s="184">
        <f t="shared" si="1939"/>
        <v>0</v>
      </c>
      <c r="Y782" s="184">
        <f t="shared" si="1939"/>
        <v>0</v>
      </c>
      <c r="Z782" s="184">
        <f t="shared" si="1939"/>
        <v>0</v>
      </c>
      <c r="AA782" s="184">
        <f t="shared" si="1939"/>
        <v>0</v>
      </c>
      <c r="AB782" s="184">
        <f t="shared" si="1939"/>
        <v>0</v>
      </c>
      <c r="AC782" s="184">
        <f t="shared" si="1939"/>
        <v>1363.26331</v>
      </c>
      <c r="AD782" s="184">
        <f t="shared" si="1939"/>
        <v>1363.26331</v>
      </c>
      <c r="AE782" s="184">
        <f t="shared" si="1939"/>
        <v>0</v>
      </c>
      <c r="AF782" s="184">
        <f t="shared" si="1939"/>
        <v>1769.3452</v>
      </c>
      <c r="AG782" s="184">
        <f t="shared" si="1939"/>
        <v>1769.3452</v>
      </c>
      <c r="AH782" s="184">
        <f t="shared" si="1939"/>
        <v>0</v>
      </c>
      <c r="AI782" s="184">
        <f t="shared" si="1939"/>
        <v>3417.8914899999995</v>
      </c>
      <c r="AJ782" s="184">
        <f t="shared" si="1939"/>
        <v>0</v>
      </c>
      <c r="AK782" s="184">
        <f t="shared" si="1939"/>
        <v>0</v>
      </c>
      <c r="AL782" s="184">
        <f t="shared" si="1939"/>
        <v>0</v>
      </c>
      <c r="AM782" s="184">
        <f t="shared" si="1939"/>
        <v>0</v>
      </c>
      <c r="AN782" s="184">
        <f t="shared" si="1939"/>
        <v>0</v>
      </c>
      <c r="AO782" s="184">
        <f t="shared" si="1939"/>
        <v>0</v>
      </c>
      <c r="AP782" s="184">
        <f t="shared" si="1939"/>
        <v>0</v>
      </c>
      <c r="AQ782" s="184">
        <f t="shared" si="1939"/>
        <v>0</v>
      </c>
      <c r="AR782" s="184">
        <f t="shared" si="1939"/>
        <v>0</v>
      </c>
      <c r="AS782" s="184">
        <f t="shared" si="1939"/>
        <v>0</v>
      </c>
      <c r="AT782" s="184">
        <f t="shared" si="1939"/>
        <v>0</v>
      </c>
      <c r="AU782" s="184">
        <f t="shared" si="1939"/>
        <v>0</v>
      </c>
      <c r="AV782" s="309"/>
    </row>
    <row r="783" spans="1:48" s="101" customFormat="1" ht="27.6" customHeight="1">
      <c r="A783" s="301" t="s">
        <v>295</v>
      </c>
      <c r="B783" s="301"/>
      <c r="C783" s="301"/>
      <c r="D783" s="301"/>
      <c r="E783" s="301"/>
      <c r="F783" s="301"/>
      <c r="G783" s="301"/>
      <c r="H783" s="301"/>
      <c r="I783" s="301"/>
      <c r="J783" s="301"/>
      <c r="K783" s="301"/>
      <c r="L783" s="301"/>
      <c r="M783" s="301"/>
      <c r="N783" s="301"/>
      <c r="O783" s="301"/>
      <c r="P783" s="301"/>
      <c r="Q783" s="301"/>
      <c r="R783" s="301"/>
      <c r="S783" s="301"/>
      <c r="T783" s="301"/>
      <c r="U783" s="301"/>
      <c r="V783" s="301"/>
      <c r="W783" s="301"/>
      <c r="X783" s="301"/>
      <c r="Y783" s="301"/>
      <c r="Z783" s="301"/>
      <c r="AA783" s="301"/>
      <c r="AB783" s="301"/>
      <c r="AC783" s="301"/>
      <c r="AD783" s="301"/>
      <c r="AE783" s="301"/>
      <c r="AF783" s="301"/>
      <c r="AG783" s="301"/>
      <c r="AH783" s="301"/>
      <c r="AI783" s="301"/>
      <c r="AJ783" s="301"/>
      <c r="AK783" s="301"/>
      <c r="AL783" s="301"/>
      <c r="AM783" s="301"/>
      <c r="AN783" s="301"/>
      <c r="AO783" s="301"/>
      <c r="AP783" s="301"/>
      <c r="AQ783" s="301"/>
      <c r="AR783" s="301"/>
      <c r="AS783" s="301"/>
      <c r="AT783" s="301"/>
      <c r="AU783" s="301"/>
      <c r="AV783" s="301"/>
    </row>
    <row r="784" spans="1:48" s="102" customFormat="1" ht="45" customHeight="1">
      <c r="A784" s="301" t="s">
        <v>296</v>
      </c>
      <c r="B784" s="305"/>
      <c r="C784" s="305"/>
      <c r="D784" s="305"/>
      <c r="E784" s="305"/>
      <c r="F784" s="305"/>
      <c r="G784" s="305"/>
      <c r="H784" s="305"/>
      <c r="I784" s="305"/>
      <c r="J784" s="305"/>
      <c r="K784" s="305"/>
      <c r="L784" s="305"/>
      <c r="M784" s="305"/>
      <c r="N784" s="305"/>
      <c r="O784" s="305"/>
      <c r="P784" s="305"/>
      <c r="Q784" s="305"/>
      <c r="R784" s="305"/>
      <c r="S784" s="305"/>
      <c r="T784" s="305"/>
      <c r="U784" s="305"/>
      <c r="V784" s="305"/>
      <c r="W784" s="305"/>
      <c r="X784" s="305"/>
      <c r="Y784" s="305"/>
      <c r="Z784" s="305"/>
      <c r="AA784" s="305"/>
      <c r="AB784" s="305"/>
      <c r="AC784" s="305"/>
      <c r="AD784" s="305"/>
      <c r="AE784" s="305"/>
      <c r="AF784" s="305"/>
      <c r="AG784" s="305"/>
      <c r="AH784" s="305"/>
      <c r="AI784" s="305"/>
      <c r="AJ784" s="305"/>
      <c r="AK784" s="305"/>
      <c r="AL784" s="305"/>
      <c r="AM784" s="305"/>
      <c r="AN784" s="305"/>
      <c r="AO784" s="305"/>
      <c r="AP784" s="305"/>
      <c r="AQ784" s="305"/>
      <c r="AR784" s="305"/>
      <c r="AS784" s="305"/>
      <c r="AT784" s="305"/>
      <c r="AU784" s="305"/>
      <c r="AV784" s="305"/>
    </row>
    <row r="785" spans="1:49" s="102" customFormat="1" ht="19.5" customHeight="1">
      <c r="A785" s="169"/>
      <c r="B785" s="114"/>
      <c r="C785" s="114"/>
      <c r="D785" s="114"/>
      <c r="E785" s="114"/>
      <c r="F785" s="114"/>
      <c r="G785" s="114"/>
      <c r="H785" s="114"/>
      <c r="I785" s="114"/>
      <c r="J785" s="114"/>
      <c r="K785" s="114"/>
      <c r="L785" s="114"/>
      <c r="M785" s="114"/>
      <c r="N785" s="114"/>
      <c r="O785" s="114"/>
      <c r="P785" s="114"/>
      <c r="Q785" s="114"/>
      <c r="R785" s="114"/>
      <c r="S785" s="114"/>
      <c r="T785" s="114"/>
      <c r="U785" s="114"/>
      <c r="V785" s="114"/>
      <c r="W785" s="114"/>
      <c r="X785" s="114"/>
      <c r="Y785" s="114"/>
      <c r="Z785" s="114"/>
      <c r="AA785" s="114"/>
      <c r="AB785" s="114"/>
      <c r="AC785" s="114"/>
      <c r="AD785" s="114"/>
      <c r="AE785" s="114"/>
      <c r="AF785" s="114"/>
      <c r="AG785" s="114"/>
      <c r="AH785" s="114"/>
      <c r="AI785" s="114"/>
      <c r="AJ785" s="114"/>
      <c r="AK785" s="114"/>
      <c r="AL785" s="114"/>
      <c r="AM785" s="114"/>
      <c r="AN785" s="114"/>
      <c r="AO785" s="114"/>
      <c r="AP785" s="114"/>
      <c r="AQ785" s="114"/>
      <c r="AR785" s="114"/>
      <c r="AS785" s="114"/>
      <c r="AT785" s="114"/>
      <c r="AU785" s="114"/>
      <c r="AV785" s="114"/>
    </row>
    <row r="786" spans="1:49" ht="19.5" customHeight="1">
      <c r="A786" s="302" t="s">
        <v>530</v>
      </c>
      <c r="B786" s="302"/>
      <c r="C786" s="302"/>
      <c r="D786" s="302"/>
      <c r="E786" s="302"/>
      <c r="F786" s="302"/>
      <c r="G786" s="302"/>
      <c r="H786" s="302"/>
      <c r="I786" s="302"/>
      <c r="J786" s="302"/>
      <c r="K786" s="302"/>
      <c r="L786" s="302"/>
      <c r="M786" s="302"/>
      <c r="N786" s="302"/>
      <c r="O786" s="302"/>
      <c r="P786" s="302"/>
      <c r="Q786" s="302"/>
      <c r="R786" s="302"/>
      <c r="S786" s="302"/>
      <c r="T786" s="302"/>
      <c r="U786" s="302"/>
      <c r="V786" s="302"/>
      <c r="W786" s="302"/>
      <c r="X786" s="302"/>
      <c r="Y786" s="302"/>
      <c r="Z786" s="302"/>
      <c r="AA786" s="302"/>
      <c r="AB786" s="302"/>
      <c r="AC786" s="302"/>
      <c r="AD786" s="302"/>
      <c r="AE786" s="302"/>
      <c r="AF786" s="302"/>
      <c r="AG786" s="302"/>
      <c r="AH786" s="302"/>
      <c r="AI786" s="302"/>
      <c r="AJ786" s="302"/>
      <c r="AK786" s="302"/>
      <c r="AL786" s="302"/>
      <c r="AM786" s="302"/>
      <c r="AN786" s="302"/>
      <c r="AO786" s="302"/>
      <c r="AP786" s="302"/>
      <c r="AQ786" s="302"/>
      <c r="AR786" s="302"/>
      <c r="AS786" s="302"/>
      <c r="AT786" s="115"/>
      <c r="AU786" s="115"/>
    </row>
    <row r="787" spans="1:49" ht="19.5" customHeight="1">
      <c r="A787" s="115"/>
      <c r="B787" s="207"/>
      <c r="C787" s="115"/>
      <c r="D787" s="115"/>
      <c r="E787" s="115"/>
      <c r="F787" s="115"/>
      <c r="G787" s="115"/>
      <c r="H787" s="115"/>
      <c r="I787" s="115"/>
      <c r="J787" s="115"/>
      <c r="K787" s="115"/>
      <c r="L787" s="115"/>
      <c r="M787" s="115"/>
      <c r="N787" s="115"/>
      <c r="O787" s="115"/>
      <c r="P787" s="115"/>
      <c r="Q787" s="115"/>
      <c r="R787" s="115"/>
      <c r="S787" s="115"/>
      <c r="T787" s="115"/>
      <c r="U787" s="115"/>
      <c r="V787" s="115"/>
      <c r="W787" s="115"/>
      <c r="X787" s="115"/>
      <c r="Y787" s="115"/>
      <c r="Z787" s="115"/>
      <c r="AA787" s="115"/>
      <c r="AB787" s="115"/>
      <c r="AC787" s="115"/>
      <c r="AD787" s="115"/>
      <c r="AE787" s="115"/>
      <c r="AF787" s="115"/>
      <c r="AG787" s="115"/>
      <c r="AH787" s="115"/>
      <c r="AI787" s="115"/>
      <c r="AJ787" s="115"/>
      <c r="AK787" s="115"/>
      <c r="AL787" s="115"/>
      <c r="AM787" s="115"/>
      <c r="AN787" s="115"/>
      <c r="AO787" s="115"/>
      <c r="AP787" s="115"/>
      <c r="AQ787" s="115"/>
      <c r="AR787" s="115"/>
      <c r="AS787" s="115"/>
      <c r="AT787" s="115"/>
      <c r="AU787" s="115"/>
    </row>
    <row r="788" spans="1:49" ht="16.5" customHeight="1">
      <c r="A788" s="211" t="s">
        <v>444</v>
      </c>
      <c r="B788" s="211"/>
      <c r="C788" s="211"/>
      <c r="D788" s="211"/>
      <c r="E788" s="212"/>
      <c r="F788" s="212"/>
      <c r="G788" s="212"/>
      <c r="H788" s="212"/>
      <c r="I788" s="212"/>
      <c r="J788" s="212"/>
      <c r="K788" s="212"/>
      <c r="L788" s="212"/>
      <c r="M788" s="212"/>
      <c r="N788" s="212"/>
      <c r="O788" s="212"/>
      <c r="P788" s="212"/>
      <c r="Q788" s="212"/>
      <c r="R788" s="212"/>
      <c r="S788" s="212"/>
      <c r="T788" s="212"/>
      <c r="U788" s="212"/>
      <c r="V788" s="212"/>
      <c r="W788" s="212"/>
      <c r="X788" s="212"/>
      <c r="Y788" s="212"/>
      <c r="Z788" s="212"/>
      <c r="AA788" s="212"/>
      <c r="AB788" s="212"/>
      <c r="AC788" s="212"/>
      <c r="AD788" s="212"/>
      <c r="AE788" s="212"/>
      <c r="AF788" s="212"/>
      <c r="AG788" s="212"/>
      <c r="AH788" s="212"/>
      <c r="AI788" s="212"/>
      <c r="AJ788" s="212"/>
      <c r="AK788" s="212"/>
      <c r="AL788" s="212"/>
      <c r="AM788" s="212"/>
      <c r="AN788" s="212"/>
      <c r="AO788" s="212"/>
      <c r="AP788" s="212"/>
      <c r="AQ788" s="212"/>
      <c r="AR788" s="212"/>
      <c r="AS788" s="212"/>
      <c r="AT788" s="111"/>
      <c r="AU788" s="111"/>
      <c r="AV788" s="111"/>
      <c r="AW788" s="111"/>
    </row>
    <row r="789" spans="1:49" ht="18">
      <c r="A789" s="213"/>
      <c r="B789" s="214" t="s">
        <v>443</v>
      </c>
      <c r="C789" s="214"/>
      <c r="D789" s="215"/>
      <c r="E789" s="216"/>
      <c r="F789" s="216"/>
      <c r="G789" s="216"/>
      <c r="H789" s="214"/>
      <c r="I789" s="214"/>
      <c r="J789" s="214"/>
      <c r="K789" s="214"/>
      <c r="L789" s="214"/>
      <c r="M789" s="214"/>
      <c r="N789" s="214"/>
      <c r="O789" s="214"/>
      <c r="P789" s="214"/>
      <c r="Q789" s="214"/>
      <c r="R789" s="214"/>
      <c r="S789" s="214"/>
      <c r="T789" s="217"/>
      <c r="U789" s="217"/>
      <c r="V789" s="217"/>
      <c r="W789" s="217"/>
      <c r="X789" s="217"/>
      <c r="Y789" s="217"/>
      <c r="Z789" s="217"/>
      <c r="AA789" s="217"/>
      <c r="AB789" s="217"/>
      <c r="AC789" s="217"/>
      <c r="AD789" s="217"/>
      <c r="AE789" s="217"/>
      <c r="AF789" s="217"/>
      <c r="AG789" s="217"/>
      <c r="AH789" s="217"/>
      <c r="AI789" s="214"/>
      <c r="AJ789" s="214"/>
      <c r="AK789" s="214"/>
      <c r="AL789" s="214"/>
      <c r="AM789" s="214"/>
      <c r="AN789" s="217"/>
      <c r="AO789" s="217"/>
      <c r="AP789" s="217"/>
      <c r="AQ789" s="217"/>
      <c r="AR789" s="217"/>
      <c r="AS789" s="218"/>
      <c r="AT789" s="95"/>
      <c r="AU789" s="95"/>
    </row>
    <row r="790" spans="1:49">
      <c r="A790" s="195"/>
      <c r="T790" s="105"/>
      <c r="U790" s="105"/>
      <c r="V790" s="105"/>
      <c r="W790" s="105"/>
      <c r="X790" s="105"/>
      <c r="Y790" s="105"/>
      <c r="Z790" s="105"/>
      <c r="AA790" s="105"/>
      <c r="AB790" s="105"/>
      <c r="AC790" s="105"/>
      <c r="AD790" s="105"/>
      <c r="AE790" s="105"/>
      <c r="AF790" s="105"/>
      <c r="AG790" s="105"/>
      <c r="AH790" s="105"/>
      <c r="AN790" s="105"/>
      <c r="AO790" s="105"/>
      <c r="AP790" s="105"/>
      <c r="AQ790" s="105"/>
      <c r="AR790" s="105"/>
      <c r="AS790" s="95"/>
      <c r="AT790" s="95"/>
      <c r="AU790" s="95"/>
    </row>
    <row r="791" spans="1:49">
      <c r="A791" s="195"/>
      <c r="B791" s="103" t="s">
        <v>263</v>
      </c>
      <c r="T791" s="105"/>
      <c r="U791" s="105"/>
      <c r="V791" s="105"/>
      <c r="W791" s="105"/>
      <c r="X791" s="105"/>
      <c r="Y791" s="105"/>
      <c r="Z791" s="105"/>
      <c r="AA791" s="105"/>
      <c r="AB791" s="105"/>
      <c r="AC791" s="105"/>
      <c r="AD791" s="105"/>
      <c r="AE791" s="105"/>
      <c r="AF791" s="105"/>
      <c r="AG791" s="105"/>
      <c r="AH791" s="105"/>
      <c r="AN791" s="105"/>
      <c r="AO791" s="105"/>
      <c r="AP791" s="105"/>
      <c r="AQ791" s="105"/>
      <c r="AR791" s="105"/>
      <c r="AS791" s="95"/>
      <c r="AT791" s="95"/>
      <c r="AU791" s="95"/>
    </row>
    <row r="792" spans="1:49">
      <c r="A792" s="195"/>
      <c r="T792" s="105"/>
      <c r="U792" s="105"/>
      <c r="V792" s="105"/>
      <c r="W792" s="105"/>
      <c r="X792" s="105"/>
      <c r="Y792" s="105"/>
      <c r="Z792" s="105"/>
      <c r="AA792" s="105"/>
      <c r="AB792" s="105"/>
      <c r="AC792" s="105"/>
      <c r="AD792" s="105"/>
      <c r="AE792" s="105"/>
      <c r="AF792" s="105"/>
      <c r="AG792" s="105"/>
      <c r="AH792" s="105"/>
      <c r="AN792" s="105"/>
      <c r="AO792" s="105"/>
      <c r="AP792" s="105"/>
      <c r="AQ792" s="105"/>
      <c r="AR792" s="105"/>
      <c r="AS792" s="95"/>
      <c r="AT792" s="95"/>
      <c r="AU792" s="95"/>
    </row>
    <row r="793" spans="1:49" ht="18.75" customHeight="1">
      <c r="A793" s="302" t="s">
        <v>491</v>
      </c>
      <c r="B793" s="302"/>
      <c r="C793" s="302"/>
      <c r="D793" s="370"/>
      <c r="E793" s="370"/>
      <c r="F793" s="370"/>
      <c r="G793" s="370"/>
      <c r="H793" s="370"/>
      <c r="I793" s="370"/>
      <c r="J793" s="370"/>
      <c r="K793" s="370"/>
      <c r="L793" s="370"/>
      <c r="M793" s="370"/>
      <c r="N793" s="370"/>
      <c r="O793" s="370"/>
      <c r="P793" s="370"/>
      <c r="Q793" s="370"/>
      <c r="R793" s="370"/>
      <c r="S793" s="370"/>
      <c r="T793" s="370"/>
      <c r="U793" s="370"/>
      <c r="V793" s="210"/>
      <c r="W793" s="210"/>
      <c r="X793" s="210"/>
      <c r="Y793" s="210"/>
      <c r="Z793" s="210"/>
      <c r="AA793" s="210"/>
      <c r="AB793" s="210"/>
      <c r="AC793" s="210"/>
      <c r="AD793" s="210"/>
      <c r="AE793" s="210"/>
      <c r="AF793" s="210"/>
      <c r="AG793" s="210"/>
      <c r="AH793" s="210"/>
      <c r="AI793" s="210"/>
      <c r="AJ793" s="210"/>
      <c r="AK793" s="210"/>
      <c r="AL793" s="210"/>
      <c r="AM793" s="210"/>
      <c r="AN793" s="210"/>
      <c r="AO793" s="210"/>
      <c r="AP793" s="210"/>
      <c r="AQ793" s="210"/>
      <c r="AR793" s="210"/>
      <c r="AS793" s="210"/>
      <c r="AT793" s="207"/>
      <c r="AU793" s="207"/>
      <c r="AV793" s="207"/>
    </row>
    <row r="796" spans="1:49">
      <c r="A796" s="111"/>
      <c r="T796" s="105"/>
      <c r="U796" s="105"/>
      <c r="V796" s="105"/>
      <c r="W796" s="105"/>
      <c r="X796" s="105"/>
      <c r="Y796" s="105"/>
      <c r="Z796" s="105"/>
      <c r="AA796" s="105"/>
      <c r="AB796" s="105"/>
      <c r="AC796" s="105"/>
      <c r="AD796" s="105"/>
      <c r="AE796" s="105"/>
      <c r="AF796" s="105"/>
      <c r="AG796" s="105"/>
      <c r="AH796" s="105"/>
      <c r="AN796" s="105"/>
      <c r="AO796" s="105"/>
      <c r="AP796" s="105"/>
      <c r="AQ796" s="105"/>
      <c r="AR796" s="105"/>
      <c r="AS796" s="95"/>
      <c r="AT796" s="95"/>
      <c r="AU796" s="95"/>
    </row>
    <row r="797" spans="1:49">
      <c r="A797" s="104"/>
      <c r="T797" s="105"/>
      <c r="U797" s="105"/>
      <c r="V797" s="105"/>
      <c r="W797" s="105"/>
      <c r="X797" s="105"/>
      <c r="Y797" s="105"/>
      <c r="Z797" s="105"/>
      <c r="AA797" s="105"/>
      <c r="AB797" s="105"/>
      <c r="AC797" s="105"/>
      <c r="AD797" s="105"/>
      <c r="AE797" s="105"/>
      <c r="AF797" s="105"/>
      <c r="AG797" s="105"/>
      <c r="AH797" s="105"/>
      <c r="AN797" s="105"/>
      <c r="AO797" s="105"/>
      <c r="AP797" s="105"/>
      <c r="AQ797" s="105"/>
      <c r="AR797" s="105"/>
      <c r="AS797" s="95"/>
      <c r="AT797" s="95"/>
      <c r="AU797" s="95"/>
    </row>
    <row r="798" spans="1:49">
      <c r="A798" s="104"/>
      <c r="T798" s="105"/>
      <c r="U798" s="105"/>
      <c r="V798" s="105"/>
      <c r="W798" s="105"/>
      <c r="X798" s="105"/>
      <c r="Y798" s="105"/>
      <c r="Z798" s="105"/>
      <c r="AA798" s="105"/>
      <c r="AB798" s="105"/>
      <c r="AC798" s="105"/>
      <c r="AD798" s="105"/>
      <c r="AE798" s="105"/>
      <c r="AF798" s="105"/>
      <c r="AG798" s="105"/>
      <c r="AH798" s="105"/>
      <c r="AN798" s="105"/>
      <c r="AO798" s="105"/>
      <c r="AP798" s="105"/>
      <c r="AQ798" s="105"/>
      <c r="AR798" s="105"/>
      <c r="AS798" s="95"/>
      <c r="AT798" s="95"/>
      <c r="AU798" s="95"/>
    </row>
    <row r="799" spans="1:49">
      <c r="A799" s="104"/>
      <c r="T799" s="105"/>
      <c r="U799" s="105"/>
      <c r="V799" s="105"/>
      <c r="W799" s="105"/>
      <c r="X799" s="105"/>
      <c r="Y799" s="105"/>
      <c r="Z799" s="105"/>
      <c r="AA799" s="105"/>
      <c r="AB799" s="105"/>
      <c r="AC799" s="105"/>
      <c r="AD799" s="105"/>
      <c r="AE799" s="105"/>
      <c r="AF799" s="105"/>
      <c r="AG799" s="105"/>
      <c r="AH799" s="105"/>
      <c r="AN799" s="105"/>
      <c r="AO799" s="105"/>
      <c r="AP799" s="105"/>
      <c r="AQ799" s="105"/>
      <c r="AR799" s="105"/>
      <c r="AS799" s="95"/>
      <c r="AT799" s="95"/>
      <c r="AU799" s="95"/>
    </row>
    <row r="800" spans="1:49" ht="14.25" customHeight="1">
      <c r="A800" s="104"/>
      <c r="T800" s="105"/>
      <c r="U800" s="105"/>
      <c r="V800" s="105"/>
      <c r="W800" s="105"/>
      <c r="X800" s="105"/>
      <c r="Y800" s="105"/>
      <c r="Z800" s="105"/>
      <c r="AA800" s="105"/>
      <c r="AB800" s="105"/>
      <c r="AC800" s="105"/>
      <c r="AD800" s="105"/>
      <c r="AE800" s="105"/>
      <c r="AF800" s="105"/>
      <c r="AG800" s="105"/>
      <c r="AH800" s="105"/>
      <c r="AN800" s="105"/>
      <c r="AO800" s="105"/>
      <c r="AP800" s="105"/>
      <c r="AQ800" s="105"/>
      <c r="AR800" s="105"/>
      <c r="AS800" s="95"/>
      <c r="AT800" s="95"/>
      <c r="AU800" s="95"/>
    </row>
    <row r="801" spans="1:48">
      <c r="A801" s="106"/>
      <c r="T801" s="105"/>
      <c r="U801" s="105"/>
      <c r="V801" s="105"/>
      <c r="W801" s="105"/>
      <c r="X801" s="105"/>
      <c r="Y801" s="105"/>
      <c r="Z801" s="105"/>
      <c r="AA801" s="105"/>
      <c r="AB801" s="105"/>
      <c r="AC801" s="105"/>
      <c r="AD801" s="105"/>
      <c r="AE801" s="105"/>
      <c r="AF801" s="105"/>
      <c r="AG801" s="105"/>
      <c r="AH801" s="105"/>
      <c r="AN801" s="105"/>
      <c r="AO801" s="105"/>
      <c r="AP801" s="105"/>
      <c r="AQ801" s="105"/>
      <c r="AR801" s="105"/>
      <c r="AS801" s="95"/>
      <c r="AT801" s="95"/>
      <c r="AU801" s="95"/>
    </row>
    <row r="802" spans="1:48">
      <c r="A802" s="104"/>
      <c r="T802" s="105"/>
      <c r="U802" s="105"/>
      <c r="V802" s="105"/>
      <c r="W802" s="105"/>
      <c r="X802" s="105"/>
      <c r="Y802" s="105"/>
      <c r="Z802" s="105"/>
      <c r="AA802" s="105"/>
      <c r="AB802" s="105"/>
      <c r="AC802" s="105"/>
      <c r="AD802" s="105"/>
      <c r="AE802" s="105"/>
      <c r="AF802" s="105"/>
      <c r="AG802" s="105"/>
      <c r="AH802" s="105"/>
      <c r="AN802" s="105"/>
      <c r="AO802" s="105"/>
      <c r="AP802" s="105"/>
      <c r="AQ802" s="105"/>
      <c r="AR802" s="105"/>
      <c r="AS802" s="95"/>
      <c r="AT802" s="95"/>
      <c r="AU802" s="95"/>
    </row>
    <row r="803" spans="1:48">
      <c r="A803" s="104"/>
      <c r="T803" s="105"/>
      <c r="U803" s="105"/>
      <c r="V803" s="105"/>
      <c r="W803" s="105"/>
      <c r="X803" s="105"/>
      <c r="Y803" s="105"/>
      <c r="Z803" s="105"/>
      <c r="AA803" s="105"/>
      <c r="AB803" s="105"/>
      <c r="AC803" s="105"/>
      <c r="AD803" s="105"/>
      <c r="AE803" s="105"/>
      <c r="AF803" s="105"/>
      <c r="AG803" s="105"/>
      <c r="AH803" s="105"/>
      <c r="AN803" s="105"/>
      <c r="AO803" s="105"/>
      <c r="AP803" s="105"/>
      <c r="AQ803" s="105"/>
      <c r="AR803" s="105"/>
      <c r="AS803" s="95"/>
      <c r="AT803" s="95"/>
      <c r="AU803" s="95"/>
    </row>
    <row r="804" spans="1:48">
      <c r="A804" s="104"/>
      <c r="T804" s="105"/>
      <c r="U804" s="105"/>
      <c r="V804" s="105"/>
      <c r="W804" s="105"/>
      <c r="X804" s="105"/>
      <c r="Y804" s="105"/>
      <c r="Z804" s="105"/>
      <c r="AA804" s="105"/>
      <c r="AB804" s="105"/>
      <c r="AC804" s="105"/>
      <c r="AD804" s="105"/>
      <c r="AE804" s="105"/>
      <c r="AF804" s="105"/>
      <c r="AG804" s="105"/>
      <c r="AH804" s="105"/>
      <c r="AN804" s="105"/>
      <c r="AO804" s="105"/>
      <c r="AP804" s="105"/>
      <c r="AQ804" s="105"/>
      <c r="AR804" s="105"/>
      <c r="AS804" s="95"/>
      <c r="AT804" s="95"/>
      <c r="AU804" s="95"/>
    </row>
    <row r="805" spans="1:48">
      <c r="A805" s="104"/>
      <c r="T805" s="105"/>
      <c r="U805" s="105"/>
      <c r="V805" s="105"/>
      <c r="W805" s="105"/>
      <c r="X805" s="105"/>
      <c r="Y805" s="105"/>
      <c r="Z805" s="105"/>
      <c r="AA805" s="105"/>
      <c r="AB805" s="105"/>
      <c r="AC805" s="105"/>
      <c r="AD805" s="105"/>
      <c r="AE805" s="105"/>
      <c r="AF805" s="105"/>
      <c r="AG805" s="105"/>
      <c r="AH805" s="105"/>
      <c r="AN805" s="105"/>
      <c r="AO805" s="105"/>
      <c r="AP805" s="105"/>
      <c r="AQ805" s="105"/>
      <c r="AR805" s="105"/>
      <c r="AS805" s="95"/>
      <c r="AT805" s="95"/>
      <c r="AU805" s="95"/>
    </row>
    <row r="806" spans="1:48" ht="12.75" customHeight="1">
      <c r="A806" s="104"/>
    </row>
    <row r="807" spans="1:48">
      <c r="A807" s="106"/>
    </row>
    <row r="808" spans="1:48">
      <c r="A808" s="104"/>
      <c r="T808" s="109"/>
      <c r="U808" s="109"/>
      <c r="V808" s="109"/>
      <c r="W808" s="109"/>
      <c r="X808" s="109"/>
      <c r="Y808" s="109"/>
      <c r="Z808" s="109"/>
      <c r="AA808" s="109"/>
      <c r="AB808" s="109"/>
      <c r="AC808" s="109"/>
      <c r="AD808" s="109"/>
      <c r="AE808" s="109"/>
      <c r="AF808" s="109"/>
      <c r="AG808" s="109"/>
      <c r="AH808" s="109"/>
      <c r="AN808" s="109"/>
      <c r="AO808" s="109"/>
      <c r="AP808" s="109"/>
      <c r="AQ808" s="109"/>
      <c r="AR808" s="109"/>
    </row>
    <row r="809" spans="1:48" s="103" customFormat="1">
      <c r="A809" s="104"/>
      <c r="D809" s="107"/>
      <c r="E809" s="108"/>
      <c r="F809" s="108"/>
      <c r="G809" s="108"/>
      <c r="T809" s="109"/>
      <c r="U809" s="109"/>
      <c r="V809" s="109"/>
      <c r="W809" s="109"/>
      <c r="X809" s="109"/>
      <c r="Y809" s="109"/>
      <c r="Z809" s="109"/>
      <c r="AA809" s="109"/>
      <c r="AB809" s="109"/>
      <c r="AC809" s="109"/>
      <c r="AD809" s="109"/>
      <c r="AE809" s="109"/>
      <c r="AF809" s="109"/>
      <c r="AG809" s="109"/>
      <c r="AH809" s="109"/>
      <c r="AN809" s="109"/>
      <c r="AO809" s="109"/>
      <c r="AP809" s="109"/>
      <c r="AQ809" s="109"/>
      <c r="AR809" s="109"/>
      <c r="AV809" s="95"/>
    </row>
    <row r="810" spans="1:48" s="103" customFormat="1">
      <c r="A810" s="104"/>
      <c r="D810" s="107"/>
      <c r="E810" s="108"/>
      <c r="F810" s="108"/>
      <c r="G810" s="108"/>
      <c r="T810" s="109"/>
      <c r="U810" s="109"/>
      <c r="V810" s="109"/>
      <c r="W810" s="109"/>
      <c r="X810" s="109"/>
      <c r="Y810" s="109"/>
      <c r="Z810" s="109"/>
      <c r="AA810" s="109"/>
      <c r="AB810" s="109"/>
      <c r="AC810" s="109"/>
      <c r="AD810" s="109"/>
      <c r="AE810" s="109"/>
      <c r="AF810" s="109"/>
      <c r="AG810" s="109"/>
      <c r="AH810" s="109"/>
      <c r="AN810" s="109"/>
      <c r="AO810" s="109"/>
      <c r="AP810" s="109"/>
      <c r="AQ810" s="109"/>
      <c r="AR810" s="109"/>
      <c r="AV810" s="95"/>
    </row>
    <row r="811" spans="1:48" s="103" customFormat="1">
      <c r="A811" s="104"/>
      <c r="D811" s="107"/>
      <c r="E811" s="108"/>
      <c r="F811" s="108"/>
      <c r="G811" s="108"/>
      <c r="T811" s="109"/>
      <c r="U811" s="109"/>
      <c r="V811" s="109"/>
      <c r="W811" s="109"/>
      <c r="X811" s="109"/>
      <c r="Y811" s="109"/>
      <c r="Z811" s="109"/>
      <c r="AA811" s="109"/>
      <c r="AB811" s="109"/>
      <c r="AC811" s="109"/>
      <c r="AD811" s="109"/>
      <c r="AE811" s="109"/>
      <c r="AF811" s="109"/>
      <c r="AG811" s="109"/>
      <c r="AH811" s="109"/>
      <c r="AN811" s="109"/>
      <c r="AO811" s="109"/>
      <c r="AP811" s="109"/>
      <c r="AQ811" s="109"/>
      <c r="AR811" s="109"/>
      <c r="AV811" s="95"/>
    </row>
    <row r="812" spans="1:48" s="103" customFormat="1">
      <c r="A812" s="104"/>
      <c r="D812" s="107"/>
      <c r="E812" s="108"/>
      <c r="F812" s="108"/>
      <c r="G812" s="108"/>
      <c r="AV812" s="95"/>
    </row>
    <row r="818" spans="4:48" s="103" customFormat="1" ht="49.5" customHeight="1">
      <c r="D818" s="107"/>
      <c r="E818" s="108"/>
      <c r="F818" s="108"/>
      <c r="G818" s="108"/>
      <c r="AV818" s="95"/>
    </row>
  </sheetData>
  <mergeCells count="551">
    <mergeCell ref="C658:C663"/>
    <mergeCell ref="C652:C657"/>
    <mergeCell ref="AV724:AV728"/>
    <mergeCell ref="A730:A735"/>
    <mergeCell ref="B730:B735"/>
    <mergeCell ref="C730:C735"/>
    <mergeCell ref="AV730:AV734"/>
    <mergeCell ref="A736:A741"/>
    <mergeCell ref="B736:B741"/>
    <mergeCell ref="C736:C741"/>
    <mergeCell ref="AV736:AV740"/>
    <mergeCell ref="A342:A346"/>
    <mergeCell ref="B342:B346"/>
    <mergeCell ref="C342:C346"/>
    <mergeCell ref="AV342:AV346"/>
    <mergeCell ref="A694:A699"/>
    <mergeCell ref="B694:B699"/>
    <mergeCell ref="C694:C699"/>
    <mergeCell ref="AV694:AV698"/>
    <mergeCell ref="A700:A705"/>
    <mergeCell ref="B700:B705"/>
    <mergeCell ref="C700:C705"/>
    <mergeCell ref="AV700:AV704"/>
    <mergeCell ref="A658:A663"/>
    <mergeCell ref="B658:B663"/>
    <mergeCell ref="AV658:AV662"/>
    <mergeCell ref="A664:A669"/>
    <mergeCell ref="B664:B669"/>
    <mergeCell ref="C664:C668"/>
    <mergeCell ref="AV664:AV668"/>
    <mergeCell ref="AV622:AV626"/>
    <mergeCell ref="AV628:AV632"/>
    <mergeCell ref="A616:A621"/>
    <mergeCell ref="B616:B621"/>
    <mergeCell ref="C616:C621"/>
    <mergeCell ref="A327:A331"/>
    <mergeCell ref="B327:B331"/>
    <mergeCell ref="C327:C331"/>
    <mergeCell ref="AV327:AV331"/>
    <mergeCell ref="A332:A336"/>
    <mergeCell ref="B332:B336"/>
    <mergeCell ref="C332:C336"/>
    <mergeCell ref="AV332:AV336"/>
    <mergeCell ref="A337:A341"/>
    <mergeCell ref="B337:B341"/>
    <mergeCell ref="C337:C341"/>
    <mergeCell ref="AV337:AV341"/>
    <mergeCell ref="A748:C753"/>
    <mergeCell ref="A706:A711"/>
    <mergeCell ref="B706:B711"/>
    <mergeCell ref="C706:C711"/>
    <mergeCell ref="AV706:AV710"/>
    <mergeCell ref="A712:A717"/>
    <mergeCell ref="B712:B717"/>
    <mergeCell ref="C712:C717"/>
    <mergeCell ref="AV712:AV716"/>
    <mergeCell ref="A718:A723"/>
    <mergeCell ref="B718:B723"/>
    <mergeCell ref="C718:C723"/>
    <mergeCell ref="AV718:AV722"/>
    <mergeCell ref="A724:A729"/>
    <mergeCell ref="B724:B729"/>
    <mergeCell ref="C724:C729"/>
    <mergeCell ref="A742:A747"/>
    <mergeCell ref="B742:B747"/>
    <mergeCell ref="C742:C747"/>
    <mergeCell ref="AV742:AV746"/>
    <mergeCell ref="A754:C759"/>
    <mergeCell ref="A760:C765"/>
    <mergeCell ref="A23:C28"/>
    <mergeCell ref="A29:C34"/>
    <mergeCell ref="A35:C40"/>
    <mergeCell ref="A16:C21"/>
    <mergeCell ref="A41:C45"/>
    <mergeCell ref="A793:U793"/>
    <mergeCell ref="B652:B657"/>
    <mergeCell ref="A670:C675"/>
    <mergeCell ref="A676:A681"/>
    <mergeCell ref="B676:B681"/>
    <mergeCell ref="C676:C681"/>
    <mergeCell ref="A682:A687"/>
    <mergeCell ref="B682:B687"/>
    <mergeCell ref="C682:C687"/>
    <mergeCell ref="A688:A693"/>
    <mergeCell ref="B688:B693"/>
    <mergeCell ref="C688:C693"/>
    <mergeCell ref="A463:A467"/>
    <mergeCell ref="B463:B467"/>
    <mergeCell ref="C463:C467"/>
    <mergeCell ref="A422:A426"/>
    <mergeCell ref="B422:B426"/>
    <mergeCell ref="AV754:AV758"/>
    <mergeCell ref="AV760:AV764"/>
    <mergeCell ref="AV670:AV674"/>
    <mergeCell ref="A282:C286"/>
    <mergeCell ref="A347:C351"/>
    <mergeCell ref="AV688:AV692"/>
    <mergeCell ref="AV748:AV752"/>
    <mergeCell ref="AV652:AV656"/>
    <mergeCell ref="AV676:AV680"/>
    <mergeCell ref="AV682:AV686"/>
    <mergeCell ref="AV634:AV638"/>
    <mergeCell ref="AV640:AV644"/>
    <mergeCell ref="AV646:AV650"/>
    <mergeCell ref="A634:A639"/>
    <mergeCell ref="B634:B639"/>
    <mergeCell ref="C634:C639"/>
    <mergeCell ref="A640:A645"/>
    <mergeCell ref="B640:B645"/>
    <mergeCell ref="C640:C645"/>
    <mergeCell ref="A646:A651"/>
    <mergeCell ref="B646:B651"/>
    <mergeCell ref="C646:C651"/>
    <mergeCell ref="A652:A657"/>
    <mergeCell ref="AV616:AV620"/>
    <mergeCell ref="A622:A627"/>
    <mergeCell ref="B622:B627"/>
    <mergeCell ref="C622:C627"/>
    <mergeCell ref="A628:A633"/>
    <mergeCell ref="B628:B633"/>
    <mergeCell ref="C628:C633"/>
    <mergeCell ref="AV598:AV602"/>
    <mergeCell ref="AV604:AV608"/>
    <mergeCell ref="AV610:AV614"/>
    <mergeCell ref="A598:A603"/>
    <mergeCell ref="B598:B603"/>
    <mergeCell ref="C598:C603"/>
    <mergeCell ref="A604:A609"/>
    <mergeCell ref="B604:B609"/>
    <mergeCell ref="C604:C609"/>
    <mergeCell ref="A610:A615"/>
    <mergeCell ref="B610:B615"/>
    <mergeCell ref="C610:C615"/>
    <mergeCell ref="AV580:AV584"/>
    <mergeCell ref="AV586:AV590"/>
    <mergeCell ref="AV592:AV596"/>
    <mergeCell ref="A580:A585"/>
    <mergeCell ref="B580:B585"/>
    <mergeCell ref="C580:C585"/>
    <mergeCell ref="A586:A591"/>
    <mergeCell ref="B586:B591"/>
    <mergeCell ref="C586:C591"/>
    <mergeCell ref="A592:A597"/>
    <mergeCell ref="B592:B597"/>
    <mergeCell ref="C592:C597"/>
    <mergeCell ref="AV562:AV566"/>
    <mergeCell ref="AV568:AV572"/>
    <mergeCell ref="AV574:AV578"/>
    <mergeCell ref="A562:A567"/>
    <mergeCell ref="B562:B567"/>
    <mergeCell ref="C562:C567"/>
    <mergeCell ref="A568:A573"/>
    <mergeCell ref="B568:B573"/>
    <mergeCell ref="C568:C573"/>
    <mergeCell ref="A574:A579"/>
    <mergeCell ref="B574:B579"/>
    <mergeCell ref="C574:C579"/>
    <mergeCell ref="AV544:AV548"/>
    <mergeCell ref="AV550:AV554"/>
    <mergeCell ref="AV556:AV560"/>
    <mergeCell ref="A544:A549"/>
    <mergeCell ref="B544:B549"/>
    <mergeCell ref="C544:C549"/>
    <mergeCell ref="A550:A555"/>
    <mergeCell ref="B550:B555"/>
    <mergeCell ref="C550:C555"/>
    <mergeCell ref="A556:A561"/>
    <mergeCell ref="B556:B561"/>
    <mergeCell ref="C556:C561"/>
    <mergeCell ref="AV526:AV530"/>
    <mergeCell ref="AV532:AV536"/>
    <mergeCell ref="AV538:AV542"/>
    <mergeCell ref="C526:C531"/>
    <mergeCell ref="B526:B531"/>
    <mergeCell ref="A526:A531"/>
    <mergeCell ref="A532:A537"/>
    <mergeCell ref="B532:B537"/>
    <mergeCell ref="C532:C537"/>
    <mergeCell ref="A538:A543"/>
    <mergeCell ref="B538:B543"/>
    <mergeCell ref="C538:C543"/>
    <mergeCell ref="AV520:AV524"/>
    <mergeCell ref="A515:C519"/>
    <mergeCell ref="A510:C514"/>
    <mergeCell ref="A494:C498"/>
    <mergeCell ref="A489:C493"/>
    <mergeCell ref="A520:C524"/>
    <mergeCell ref="A499:C503"/>
    <mergeCell ref="A525:AV525"/>
    <mergeCell ref="AV510:AV514"/>
    <mergeCell ref="A504:AV504"/>
    <mergeCell ref="AV515:AV519"/>
    <mergeCell ref="AV494:AV498"/>
    <mergeCell ref="AV499:AV503"/>
    <mergeCell ref="A505:A509"/>
    <mergeCell ref="B505:B509"/>
    <mergeCell ref="C505:C509"/>
    <mergeCell ref="AV505:AV509"/>
    <mergeCell ref="AV463:AV467"/>
    <mergeCell ref="A484:A488"/>
    <mergeCell ref="B484:B488"/>
    <mergeCell ref="C484:C488"/>
    <mergeCell ref="AV484:AV488"/>
    <mergeCell ref="AV489:AV493"/>
    <mergeCell ref="A468:C472"/>
    <mergeCell ref="AV468:AV472"/>
    <mergeCell ref="A473:C477"/>
    <mergeCell ref="A478:C482"/>
    <mergeCell ref="A483:AV483"/>
    <mergeCell ref="AV478:AV482"/>
    <mergeCell ref="AV473:AV477"/>
    <mergeCell ref="C422:C426"/>
    <mergeCell ref="AV422:AV426"/>
    <mergeCell ref="A427:A431"/>
    <mergeCell ref="B427:B431"/>
    <mergeCell ref="C427:C431"/>
    <mergeCell ref="AV427:AV431"/>
    <mergeCell ref="A458:A462"/>
    <mergeCell ref="B458:B462"/>
    <mergeCell ref="C458:C462"/>
    <mergeCell ref="AV458:AV462"/>
    <mergeCell ref="A432:C436"/>
    <mergeCell ref="AV432:AV436"/>
    <mergeCell ref="A437:C441"/>
    <mergeCell ref="A442:C446"/>
    <mergeCell ref="A448:A452"/>
    <mergeCell ref="B448:B452"/>
    <mergeCell ref="A447:AV447"/>
    <mergeCell ref="AV437:AV441"/>
    <mergeCell ref="AV453:AV457"/>
    <mergeCell ref="C448:C452"/>
    <mergeCell ref="AV448:AV452"/>
    <mergeCell ref="AV442:AV446"/>
    <mergeCell ref="A407:A411"/>
    <mergeCell ref="B407:B411"/>
    <mergeCell ref="C407:C411"/>
    <mergeCell ref="AV407:AV411"/>
    <mergeCell ref="A412:A416"/>
    <mergeCell ref="B412:B416"/>
    <mergeCell ref="C412:C416"/>
    <mergeCell ref="AV412:AV416"/>
    <mergeCell ref="A417:A421"/>
    <mergeCell ref="B417:B421"/>
    <mergeCell ref="C417:C421"/>
    <mergeCell ref="AV417:AV421"/>
    <mergeCell ref="A392:A396"/>
    <mergeCell ref="B392:B396"/>
    <mergeCell ref="C392:C396"/>
    <mergeCell ref="AV392:AV396"/>
    <mergeCell ref="A397:A401"/>
    <mergeCell ref="B397:B401"/>
    <mergeCell ref="C397:C401"/>
    <mergeCell ref="AV397:AV401"/>
    <mergeCell ref="A402:A406"/>
    <mergeCell ref="B402:B406"/>
    <mergeCell ref="C402:C406"/>
    <mergeCell ref="AV402:AV406"/>
    <mergeCell ref="A382:A386"/>
    <mergeCell ref="B382:B386"/>
    <mergeCell ref="C382:C386"/>
    <mergeCell ref="AV382:AV386"/>
    <mergeCell ref="A387:A391"/>
    <mergeCell ref="B387:B391"/>
    <mergeCell ref="C387:C391"/>
    <mergeCell ref="AV387:AV391"/>
    <mergeCell ref="A372:A376"/>
    <mergeCell ref="B372:B376"/>
    <mergeCell ref="C372:C376"/>
    <mergeCell ref="AV372:AV376"/>
    <mergeCell ref="A377:A381"/>
    <mergeCell ref="B377:B381"/>
    <mergeCell ref="C377:C381"/>
    <mergeCell ref="AV377:AV381"/>
    <mergeCell ref="A362:A366"/>
    <mergeCell ref="B362:B366"/>
    <mergeCell ref="C362:C366"/>
    <mergeCell ref="AV362:AV366"/>
    <mergeCell ref="A367:A371"/>
    <mergeCell ref="B367:B371"/>
    <mergeCell ref="C367:C371"/>
    <mergeCell ref="AV367:AV371"/>
    <mergeCell ref="A352:A356"/>
    <mergeCell ref="B352:B356"/>
    <mergeCell ref="C352:C356"/>
    <mergeCell ref="AV352:AV356"/>
    <mergeCell ref="A357:A361"/>
    <mergeCell ref="B357:B361"/>
    <mergeCell ref="C357:C361"/>
    <mergeCell ref="AV357:AV361"/>
    <mergeCell ref="A252:A256"/>
    <mergeCell ref="B252:B256"/>
    <mergeCell ref="C252:C256"/>
    <mergeCell ref="AV252:AV256"/>
    <mergeCell ref="A307:A311"/>
    <mergeCell ref="B307:B311"/>
    <mergeCell ref="C307:C311"/>
    <mergeCell ref="AV307:AV311"/>
    <mergeCell ref="A312:A316"/>
    <mergeCell ref="B312:B316"/>
    <mergeCell ref="C312:C316"/>
    <mergeCell ref="AV312:AV316"/>
    <mergeCell ref="A297:A301"/>
    <mergeCell ref="B297:B301"/>
    <mergeCell ref="C297:C301"/>
    <mergeCell ref="AV297:AV301"/>
    <mergeCell ref="A302:A306"/>
    <mergeCell ref="B302:B306"/>
    <mergeCell ref="C302:C306"/>
    <mergeCell ref="AV302:AV306"/>
    <mergeCell ref="A257:A261"/>
    <mergeCell ref="B257:B261"/>
    <mergeCell ref="C257:C261"/>
    <mergeCell ref="AV257:AV261"/>
    <mergeCell ref="A237:A241"/>
    <mergeCell ref="B237:B241"/>
    <mergeCell ref="C237:C241"/>
    <mergeCell ref="AV237:AV241"/>
    <mergeCell ref="A242:A246"/>
    <mergeCell ref="B242:B246"/>
    <mergeCell ref="C242:C246"/>
    <mergeCell ref="AV242:AV246"/>
    <mergeCell ref="A247:A251"/>
    <mergeCell ref="B247:B251"/>
    <mergeCell ref="C247:C251"/>
    <mergeCell ref="AV247:AV251"/>
    <mergeCell ref="A227:A231"/>
    <mergeCell ref="B227:B231"/>
    <mergeCell ref="C227:C231"/>
    <mergeCell ref="AV227:AV231"/>
    <mergeCell ref="A232:A236"/>
    <mergeCell ref="B232:B236"/>
    <mergeCell ref="C232:C236"/>
    <mergeCell ref="AV232:AV236"/>
    <mergeCell ref="A217:A221"/>
    <mergeCell ref="B217:B221"/>
    <mergeCell ref="C217:C221"/>
    <mergeCell ref="AV217:AV221"/>
    <mergeCell ref="A222:A226"/>
    <mergeCell ref="B222:B226"/>
    <mergeCell ref="C222:C226"/>
    <mergeCell ref="AV222:AV226"/>
    <mergeCell ref="A207:A211"/>
    <mergeCell ref="B207:B211"/>
    <mergeCell ref="C207:C211"/>
    <mergeCell ref="AV207:AV211"/>
    <mergeCell ref="A212:A216"/>
    <mergeCell ref="B212:B216"/>
    <mergeCell ref="C212:C216"/>
    <mergeCell ref="AV212:AV216"/>
    <mergeCell ref="A197:A201"/>
    <mergeCell ref="B197:B201"/>
    <mergeCell ref="C197:C201"/>
    <mergeCell ref="AV197:AV201"/>
    <mergeCell ref="A202:A206"/>
    <mergeCell ref="B202:B206"/>
    <mergeCell ref="C202:C206"/>
    <mergeCell ref="AV202:AV206"/>
    <mergeCell ref="A192:A196"/>
    <mergeCell ref="B192:B196"/>
    <mergeCell ref="C192:C196"/>
    <mergeCell ref="AV192:AV196"/>
    <mergeCell ref="A177:A181"/>
    <mergeCell ref="B177:B181"/>
    <mergeCell ref="C177:C181"/>
    <mergeCell ref="AV177:AV181"/>
    <mergeCell ref="A182:A186"/>
    <mergeCell ref="B182:B186"/>
    <mergeCell ref="C182:C186"/>
    <mergeCell ref="AV182:AV186"/>
    <mergeCell ref="A122:A126"/>
    <mergeCell ref="B122:B126"/>
    <mergeCell ref="C122:C126"/>
    <mergeCell ref="AV122:AV126"/>
    <mergeCell ref="A127:A131"/>
    <mergeCell ref="B127:B131"/>
    <mergeCell ref="C127:C131"/>
    <mergeCell ref="AV127:AV131"/>
    <mergeCell ref="A187:A191"/>
    <mergeCell ref="B187:B191"/>
    <mergeCell ref="C187:C191"/>
    <mergeCell ref="AV187:AV191"/>
    <mergeCell ref="AV162:AV166"/>
    <mergeCell ref="A172:A176"/>
    <mergeCell ref="B172:B176"/>
    <mergeCell ref="C172:C176"/>
    <mergeCell ref="AV172:AV176"/>
    <mergeCell ref="A132:A136"/>
    <mergeCell ref="B132:B136"/>
    <mergeCell ref="C132:C136"/>
    <mergeCell ref="AV132:AV136"/>
    <mergeCell ref="A137:A141"/>
    <mergeCell ref="B137:B141"/>
    <mergeCell ref="C137:C141"/>
    <mergeCell ref="A87:A91"/>
    <mergeCell ref="B87:B91"/>
    <mergeCell ref="C87:C91"/>
    <mergeCell ref="AV87:AV91"/>
    <mergeCell ref="B102:B106"/>
    <mergeCell ref="C102:C106"/>
    <mergeCell ref="AV102:AV106"/>
    <mergeCell ref="AV72:AV76"/>
    <mergeCell ref="A77:A81"/>
    <mergeCell ref="B77:B81"/>
    <mergeCell ref="C77:C81"/>
    <mergeCell ref="AV77:AV81"/>
    <mergeCell ref="C72:C76"/>
    <mergeCell ref="A82:A86"/>
    <mergeCell ref="B82:B86"/>
    <mergeCell ref="C82:C86"/>
    <mergeCell ref="A72:A76"/>
    <mergeCell ref="B72:B76"/>
    <mergeCell ref="A167:A171"/>
    <mergeCell ref="B167:B171"/>
    <mergeCell ref="C167:C171"/>
    <mergeCell ref="AV167:AV171"/>
    <mergeCell ref="AV137:AV141"/>
    <mergeCell ref="A162:C166"/>
    <mergeCell ref="A22:C22"/>
    <mergeCell ref="AV62:AV66"/>
    <mergeCell ref="A46:AV46"/>
    <mergeCell ref="A47:A51"/>
    <mergeCell ref="B47:B51"/>
    <mergeCell ref="C47:C51"/>
    <mergeCell ref="AV47:AV51"/>
    <mergeCell ref="A52:A56"/>
    <mergeCell ref="B52:B56"/>
    <mergeCell ref="C52:C56"/>
    <mergeCell ref="AV52:AV56"/>
    <mergeCell ref="A57:A61"/>
    <mergeCell ref="B57:B61"/>
    <mergeCell ref="C57:C61"/>
    <mergeCell ref="B62:B66"/>
    <mergeCell ref="C62:C66"/>
    <mergeCell ref="A67:A71"/>
    <mergeCell ref="B67:B71"/>
    <mergeCell ref="A10:C15"/>
    <mergeCell ref="A453:A457"/>
    <mergeCell ref="B453:B457"/>
    <mergeCell ref="C453:C457"/>
    <mergeCell ref="A62:A66"/>
    <mergeCell ref="A2:AV2"/>
    <mergeCell ref="A3:AV3"/>
    <mergeCell ref="A4:AV4"/>
    <mergeCell ref="A5:AI5"/>
    <mergeCell ref="A6:A8"/>
    <mergeCell ref="B6:B8"/>
    <mergeCell ref="C6:C8"/>
    <mergeCell ref="D6:D8"/>
    <mergeCell ref="E6:G6"/>
    <mergeCell ref="H6:AU6"/>
    <mergeCell ref="AS7:AU7"/>
    <mergeCell ref="AV6:AV8"/>
    <mergeCell ref="E7:E8"/>
    <mergeCell ref="F7:F8"/>
    <mergeCell ref="G7:G8"/>
    <mergeCell ref="H7:J7"/>
    <mergeCell ref="AV57:AV61"/>
    <mergeCell ref="AV10:AV14"/>
    <mergeCell ref="AV16:AV39"/>
    <mergeCell ref="Z7:AB7"/>
    <mergeCell ref="AC7:AE7"/>
    <mergeCell ref="AF7:AH7"/>
    <mergeCell ref="AI7:AM7"/>
    <mergeCell ref="AN7:AR7"/>
    <mergeCell ref="T7:V7"/>
    <mergeCell ref="K7:M7"/>
    <mergeCell ref="N7:P7"/>
    <mergeCell ref="Q7:S7"/>
    <mergeCell ref="W7:Y7"/>
    <mergeCell ref="C67:C71"/>
    <mergeCell ref="AV67:AV71"/>
    <mergeCell ref="A112:A116"/>
    <mergeCell ref="B112:B116"/>
    <mergeCell ref="C112:C116"/>
    <mergeCell ref="AV112:AV116"/>
    <mergeCell ref="A117:A121"/>
    <mergeCell ref="B117:B121"/>
    <mergeCell ref="C117:C121"/>
    <mergeCell ref="AV92:AV96"/>
    <mergeCell ref="A97:A101"/>
    <mergeCell ref="B97:B101"/>
    <mergeCell ref="A107:A111"/>
    <mergeCell ref="B107:B111"/>
    <mergeCell ref="C107:C111"/>
    <mergeCell ref="AV107:AV111"/>
    <mergeCell ref="AV117:AV121"/>
    <mergeCell ref="C97:C101"/>
    <mergeCell ref="AV97:AV101"/>
    <mergeCell ref="A92:A96"/>
    <mergeCell ref="B92:B96"/>
    <mergeCell ref="C92:C96"/>
    <mergeCell ref="A102:A106"/>
    <mergeCell ref="AV82:AV86"/>
    <mergeCell ref="A783:AV783"/>
    <mergeCell ref="A786:AS786"/>
    <mergeCell ref="A766:AV766"/>
    <mergeCell ref="A767:C771"/>
    <mergeCell ref="AV767:AV771"/>
    <mergeCell ref="A772:C776"/>
    <mergeCell ref="AV772:AV776"/>
    <mergeCell ref="A784:AV784"/>
    <mergeCell ref="A777:C782"/>
    <mergeCell ref="AV777:AV782"/>
    <mergeCell ref="A262:A266"/>
    <mergeCell ref="B262:B266"/>
    <mergeCell ref="C262:C266"/>
    <mergeCell ref="AV262:AV266"/>
    <mergeCell ref="A267:A271"/>
    <mergeCell ref="B267:B271"/>
    <mergeCell ref="C267:C271"/>
    <mergeCell ref="AV267:AV271"/>
    <mergeCell ref="A272:A276"/>
    <mergeCell ref="B272:B276"/>
    <mergeCell ref="C272:C276"/>
    <mergeCell ref="AV272:AV276"/>
    <mergeCell ref="A322:A326"/>
    <mergeCell ref="B322:B326"/>
    <mergeCell ref="C322:C326"/>
    <mergeCell ref="AV322:AV326"/>
    <mergeCell ref="A277:A281"/>
    <mergeCell ref="B277:B281"/>
    <mergeCell ref="C277:C281"/>
    <mergeCell ref="AV277:AV281"/>
    <mergeCell ref="A317:A321"/>
    <mergeCell ref="B317:B321"/>
    <mergeCell ref="C317:C321"/>
    <mergeCell ref="AV317:AV321"/>
    <mergeCell ref="A287:A291"/>
    <mergeCell ref="B287:B291"/>
    <mergeCell ref="C287:C291"/>
    <mergeCell ref="AV287:AV291"/>
    <mergeCell ref="A292:A296"/>
    <mergeCell ref="B292:B296"/>
    <mergeCell ref="C292:C296"/>
    <mergeCell ref="AV292:AV296"/>
    <mergeCell ref="A157:A161"/>
    <mergeCell ref="B157:B161"/>
    <mergeCell ref="C157:C161"/>
    <mergeCell ref="AV157:AV161"/>
    <mergeCell ref="A142:A146"/>
    <mergeCell ref="B142:B146"/>
    <mergeCell ref="C142:C146"/>
    <mergeCell ref="AV142:AV146"/>
    <mergeCell ref="A147:A151"/>
    <mergeCell ref="B147:B151"/>
    <mergeCell ref="C147:C151"/>
    <mergeCell ref="AV147:AV151"/>
    <mergeCell ref="A152:A156"/>
    <mergeCell ref="B152:B156"/>
    <mergeCell ref="C152:C156"/>
    <mergeCell ref="AV152:AV156"/>
  </mergeCells>
  <pageMargins left="0.59055118110236227" right="0.59055118110236227" top="1.1811023622047245" bottom="0.39370078740157483" header="0" footer="0"/>
  <pageSetup paperSize="9" scale="25" orientation="landscape" r:id="rId1"/>
  <headerFooter>
    <oddFooter>&amp;C&amp;"Times New Roman,обычный"&amp;8Страница  &amp;P из &amp;N</oddFooter>
  </headerFooter>
  <rowBreaks count="2" manualBreakCount="2">
    <brk id="703" max="49" man="1"/>
    <brk id="776" max="4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21"/>
  <sheetViews>
    <sheetView topLeftCell="O1" zoomScale="71" zoomScaleNormal="71" workbookViewId="0">
      <selection activeCell="AQ1" sqref="A1:AQ1048576"/>
    </sheetView>
  </sheetViews>
  <sheetFormatPr defaultColWidth="9.109375" defaultRowHeight="13.8"/>
  <cols>
    <col min="1" max="1" width="4" style="117" customWidth="1"/>
    <col min="2" max="2" width="36" style="118" customWidth="1"/>
    <col min="3" max="3" width="14.88671875" style="118" customWidth="1"/>
    <col min="4" max="4" width="7.33203125" style="118" customWidth="1"/>
    <col min="5" max="5" width="8" style="118" customWidth="1"/>
    <col min="6" max="6" width="6.88671875" style="118" customWidth="1"/>
    <col min="7" max="8" width="6.44140625" style="118" customWidth="1"/>
    <col min="9" max="9" width="2.6640625" style="118" bestFit="1" customWidth="1"/>
    <col min="10" max="10" width="5.44140625" style="118" customWidth="1"/>
    <col min="11" max="11" width="6.109375" style="118" customWidth="1"/>
    <col min="12" max="12" width="2.6640625" style="118" bestFit="1" customWidth="1"/>
    <col min="13" max="13" width="5.5546875" style="118" customWidth="1"/>
    <col min="14" max="14" width="5.44140625" style="118" customWidth="1"/>
    <col min="15" max="15" width="2.6640625" style="118" bestFit="1" customWidth="1"/>
    <col min="16" max="17" width="6.109375" style="118" customWidth="1"/>
    <col min="18" max="18" width="2.6640625" style="118" bestFit="1" customWidth="1"/>
    <col min="19" max="19" width="4.88671875" style="118" customWidth="1"/>
    <col min="20" max="20" width="5.33203125" style="118" customWidth="1"/>
    <col min="21" max="21" width="2.6640625" style="118" bestFit="1" customWidth="1"/>
    <col min="22" max="22" width="5.6640625" style="118" customWidth="1"/>
    <col min="23" max="23" width="5.109375" style="118" customWidth="1"/>
    <col min="24" max="24" width="2.6640625" style="118" bestFit="1" customWidth="1"/>
    <col min="25" max="25" width="5.6640625" style="118" customWidth="1"/>
    <col min="26" max="26" width="5" style="118" customWidth="1"/>
    <col min="27" max="27" width="2.6640625" style="118" bestFit="1" customWidth="1"/>
    <col min="28" max="28" width="4.6640625" style="118" customWidth="1"/>
    <col min="29" max="29" width="4.5546875" style="118" customWidth="1"/>
    <col min="30" max="30" width="2.6640625" style="118" bestFit="1" customWidth="1"/>
    <col min="31" max="31" width="5" style="118" customWidth="1"/>
    <col min="32" max="32" width="5.109375" style="118" customWidth="1"/>
    <col min="33" max="33" width="2.6640625" style="118" bestFit="1" customWidth="1"/>
    <col min="34" max="34" width="5" style="118" customWidth="1"/>
    <col min="35" max="35" width="5.109375" style="118" customWidth="1"/>
    <col min="36" max="36" width="2.6640625" style="118" bestFit="1" customWidth="1"/>
    <col min="37" max="37" width="4.6640625" style="118" customWidth="1"/>
    <col min="38" max="38" width="6" style="118" customWidth="1"/>
    <col min="39" max="39" width="2.6640625" style="118" bestFit="1" customWidth="1"/>
    <col min="40" max="40" width="4.88671875" style="118" customWidth="1"/>
    <col min="41" max="41" width="5.33203125" style="118" customWidth="1"/>
    <col min="42" max="42" width="2.6640625" style="118" bestFit="1" customWidth="1"/>
    <col min="43" max="43" width="14.88671875" style="118" customWidth="1"/>
    <col min="44" max="16384" width="9.109375" style="118"/>
  </cols>
  <sheetData>
    <row r="1" spans="1:70">
      <c r="AE1" s="377" t="s">
        <v>299</v>
      </c>
      <c r="AF1" s="377"/>
      <c r="AG1" s="377"/>
      <c r="AH1" s="377"/>
      <c r="AI1" s="377"/>
      <c r="AJ1" s="377"/>
      <c r="AK1" s="377"/>
      <c r="AL1" s="377"/>
      <c r="AM1" s="377"/>
    </row>
    <row r="2" spans="1:70" s="119" customFormat="1" ht="15.75" customHeight="1">
      <c r="A2" s="378" t="s">
        <v>445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8"/>
      <c r="AO2" s="222"/>
      <c r="AP2" s="222"/>
    </row>
    <row r="3" spans="1:70" s="119" customFormat="1" ht="15.75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</row>
    <row r="4" spans="1:70" s="121" customFormat="1" thickBot="1">
      <c r="A4" s="120"/>
    </row>
    <row r="5" spans="1:70" s="121" customFormat="1" ht="12.75" customHeight="1" thickBot="1">
      <c r="A5" s="379" t="s">
        <v>0</v>
      </c>
      <c r="B5" s="381" t="s">
        <v>298</v>
      </c>
      <c r="C5" s="381" t="s">
        <v>265</v>
      </c>
      <c r="D5" s="383" t="s">
        <v>266</v>
      </c>
      <c r="E5" s="384"/>
      <c r="F5" s="384"/>
      <c r="G5" s="387" t="s">
        <v>255</v>
      </c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388"/>
      <c r="AK5" s="388"/>
      <c r="AL5" s="388"/>
      <c r="AM5" s="388"/>
      <c r="AN5" s="388"/>
      <c r="AO5" s="388"/>
      <c r="AP5" s="388"/>
      <c r="AQ5" s="392" t="s">
        <v>297</v>
      </c>
    </row>
    <row r="6" spans="1:70" s="121" customFormat="1" ht="66.75" customHeight="1">
      <c r="A6" s="380"/>
      <c r="B6" s="382"/>
      <c r="C6" s="382"/>
      <c r="D6" s="385"/>
      <c r="E6" s="386"/>
      <c r="F6" s="386"/>
      <c r="G6" s="293" t="s">
        <v>17</v>
      </c>
      <c r="H6" s="293"/>
      <c r="I6" s="293"/>
      <c r="J6" s="293" t="s">
        <v>18</v>
      </c>
      <c r="K6" s="293"/>
      <c r="L6" s="293"/>
      <c r="M6" s="293" t="s">
        <v>22</v>
      </c>
      <c r="N6" s="293"/>
      <c r="O6" s="293"/>
      <c r="P6" s="293" t="s">
        <v>24</v>
      </c>
      <c r="Q6" s="293"/>
      <c r="R6" s="293"/>
      <c r="S6" s="293" t="s">
        <v>25</v>
      </c>
      <c r="T6" s="293"/>
      <c r="U6" s="293"/>
      <c r="V6" s="293" t="s">
        <v>26</v>
      </c>
      <c r="W6" s="293"/>
      <c r="X6" s="293"/>
      <c r="Y6" s="293" t="s">
        <v>28</v>
      </c>
      <c r="Z6" s="293"/>
      <c r="AA6" s="293"/>
      <c r="AB6" s="293" t="s">
        <v>29</v>
      </c>
      <c r="AC6" s="293"/>
      <c r="AD6" s="293"/>
      <c r="AE6" s="293" t="s">
        <v>30</v>
      </c>
      <c r="AF6" s="293"/>
      <c r="AG6" s="293"/>
      <c r="AH6" s="293" t="s">
        <v>32</v>
      </c>
      <c r="AI6" s="293"/>
      <c r="AJ6" s="293"/>
      <c r="AK6" s="293" t="s">
        <v>33</v>
      </c>
      <c r="AL6" s="293"/>
      <c r="AM6" s="293"/>
      <c r="AN6" s="293" t="s">
        <v>34</v>
      </c>
      <c r="AO6" s="293"/>
      <c r="AP6" s="389"/>
      <c r="AQ6" s="393"/>
    </row>
    <row r="7" spans="1:70" s="125" customFormat="1" ht="27" thickBot="1">
      <c r="A7" s="122"/>
      <c r="B7" s="123"/>
      <c r="C7" s="123"/>
      <c r="D7" s="124" t="s">
        <v>20</v>
      </c>
      <c r="E7" s="124" t="s">
        <v>21</v>
      </c>
      <c r="F7" s="124" t="s">
        <v>19</v>
      </c>
      <c r="G7" s="124" t="s">
        <v>20</v>
      </c>
      <c r="H7" s="124" t="s">
        <v>21</v>
      </c>
      <c r="I7" s="124" t="s">
        <v>19</v>
      </c>
      <c r="J7" s="124" t="s">
        <v>20</v>
      </c>
      <c r="K7" s="124" t="s">
        <v>21</v>
      </c>
      <c r="L7" s="124" t="s">
        <v>19</v>
      </c>
      <c r="M7" s="124" t="s">
        <v>20</v>
      </c>
      <c r="N7" s="124" t="s">
        <v>21</v>
      </c>
      <c r="O7" s="124" t="s">
        <v>19</v>
      </c>
      <c r="P7" s="124" t="s">
        <v>20</v>
      </c>
      <c r="Q7" s="124" t="s">
        <v>21</v>
      </c>
      <c r="R7" s="124" t="s">
        <v>19</v>
      </c>
      <c r="S7" s="124" t="s">
        <v>20</v>
      </c>
      <c r="T7" s="124" t="s">
        <v>21</v>
      </c>
      <c r="U7" s="124" t="s">
        <v>19</v>
      </c>
      <c r="V7" s="124" t="s">
        <v>20</v>
      </c>
      <c r="W7" s="124" t="s">
        <v>21</v>
      </c>
      <c r="X7" s="124" t="s">
        <v>19</v>
      </c>
      <c r="Y7" s="124" t="s">
        <v>20</v>
      </c>
      <c r="Z7" s="124" t="s">
        <v>21</v>
      </c>
      <c r="AA7" s="124" t="s">
        <v>19</v>
      </c>
      <c r="AB7" s="124" t="s">
        <v>20</v>
      </c>
      <c r="AC7" s="124" t="s">
        <v>21</v>
      </c>
      <c r="AD7" s="124" t="s">
        <v>19</v>
      </c>
      <c r="AE7" s="124" t="s">
        <v>20</v>
      </c>
      <c r="AF7" s="124" t="s">
        <v>21</v>
      </c>
      <c r="AG7" s="124" t="s">
        <v>19</v>
      </c>
      <c r="AH7" s="124" t="s">
        <v>20</v>
      </c>
      <c r="AI7" s="124" t="s">
        <v>21</v>
      </c>
      <c r="AJ7" s="124" t="s">
        <v>19</v>
      </c>
      <c r="AK7" s="124" t="s">
        <v>20</v>
      </c>
      <c r="AL7" s="124" t="s">
        <v>21</v>
      </c>
      <c r="AM7" s="124" t="s">
        <v>19</v>
      </c>
      <c r="AN7" s="124" t="s">
        <v>20</v>
      </c>
      <c r="AO7" s="124" t="s">
        <v>21</v>
      </c>
      <c r="AP7" s="167" t="s">
        <v>19</v>
      </c>
      <c r="AQ7" s="394"/>
    </row>
    <row r="8" spans="1:70" s="121" customFormat="1" ht="66">
      <c r="A8" s="132">
        <v>1</v>
      </c>
      <c r="B8" s="133" t="s">
        <v>446</v>
      </c>
      <c r="C8" s="220">
        <v>65.7</v>
      </c>
      <c r="D8" s="223">
        <v>65.7</v>
      </c>
      <c r="E8" s="135"/>
      <c r="F8" s="136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223">
        <v>65.7</v>
      </c>
      <c r="AO8" s="134"/>
      <c r="AP8" s="135"/>
      <c r="AQ8" s="168"/>
    </row>
    <row r="9" spans="1:70" s="121" customFormat="1" ht="26.4">
      <c r="A9" s="126">
        <v>2</v>
      </c>
      <c r="B9" s="127" t="s">
        <v>447</v>
      </c>
      <c r="C9" s="128">
        <v>15</v>
      </c>
      <c r="D9" s="224">
        <v>16</v>
      </c>
      <c r="E9" s="130"/>
      <c r="F9" s="131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224">
        <v>16</v>
      </c>
      <c r="AO9" s="129"/>
      <c r="AP9" s="130"/>
      <c r="AQ9" s="168"/>
    </row>
    <row r="10" spans="1:70" s="121" customFormat="1" ht="26.4">
      <c r="A10" s="126">
        <v>3</v>
      </c>
      <c r="B10" s="127" t="s">
        <v>448</v>
      </c>
      <c r="C10" s="128">
        <v>9</v>
      </c>
      <c r="D10" s="224">
        <v>11</v>
      </c>
      <c r="E10" s="130"/>
      <c r="F10" s="131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224">
        <v>11</v>
      </c>
      <c r="AO10" s="129"/>
      <c r="AP10" s="130"/>
      <c r="AQ10" s="168"/>
    </row>
    <row r="11" spans="1:70" s="139" customFormat="1" ht="52.8">
      <c r="A11" s="132">
        <v>4</v>
      </c>
      <c r="B11" s="133" t="s">
        <v>449</v>
      </c>
      <c r="C11" s="220">
        <v>65.8</v>
      </c>
      <c r="D11" s="223">
        <v>66.3</v>
      </c>
      <c r="E11" s="135"/>
      <c r="F11" s="136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223">
        <v>66.3</v>
      </c>
      <c r="AO11" s="134"/>
      <c r="AP11" s="135"/>
      <c r="AQ11" s="168"/>
      <c r="AR11" s="138"/>
    </row>
    <row r="12" spans="1:70" s="139" customFormat="1" ht="39.6">
      <c r="A12" s="132">
        <v>5</v>
      </c>
      <c r="B12" s="133" t="s">
        <v>450</v>
      </c>
      <c r="C12" s="220">
        <v>91.2</v>
      </c>
      <c r="D12" s="223">
        <v>91.2</v>
      </c>
      <c r="E12" s="135"/>
      <c r="F12" s="136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223">
        <v>91.2</v>
      </c>
      <c r="AO12" s="134"/>
      <c r="AP12" s="135"/>
      <c r="AQ12" s="168"/>
      <c r="AR12" s="138"/>
    </row>
    <row r="13" spans="1:70" s="141" customFormat="1" ht="70.95" customHeight="1">
      <c r="A13" s="132">
        <v>6</v>
      </c>
      <c r="B13" s="133" t="s">
        <v>451</v>
      </c>
      <c r="C13" s="220">
        <v>92</v>
      </c>
      <c r="D13" s="223">
        <v>92</v>
      </c>
      <c r="E13" s="135"/>
      <c r="F13" s="136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223">
        <v>92</v>
      </c>
      <c r="AO13" s="134"/>
      <c r="AP13" s="135"/>
      <c r="AQ13" s="168"/>
      <c r="AR13" s="140"/>
    </row>
    <row r="14" spans="1:70" s="141" customFormat="1" ht="15.6">
      <c r="A14" s="137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40"/>
    </row>
    <row r="15" spans="1:70" s="141" customFormat="1" ht="15.6">
      <c r="A15" s="137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40"/>
    </row>
    <row r="16" spans="1:70" s="110" customFormat="1" ht="14.25" customHeight="1">
      <c r="A16" s="395" t="s">
        <v>442</v>
      </c>
      <c r="B16" s="396"/>
      <c r="C16" s="396"/>
      <c r="D16" s="397"/>
      <c r="E16" s="397"/>
      <c r="F16" s="397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</row>
    <row r="17" spans="1:66" s="110" customFormat="1" ht="15.6">
      <c r="A17" s="142"/>
      <c r="B17" s="141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5"/>
      <c r="AS17" s="145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5"/>
      <c r="BJ17" s="145"/>
      <c r="BK17" s="145"/>
      <c r="BL17" s="148"/>
      <c r="BM17" s="148"/>
      <c r="BN17" s="148"/>
    </row>
    <row r="18" spans="1:66" s="121" customFormat="1" ht="15.6">
      <c r="A18" s="142"/>
      <c r="B18" s="141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</row>
    <row r="19" spans="1:66" ht="15.6">
      <c r="A19" s="390" t="s">
        <v>444</v>
      </c>
      <c r="B19" s="390"/>
      <c r="C19" s="390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</row>
    <row r="20" spans="1:66" ht="15.6">
      <c r="A20" s="144"/>
      <c r="B20" s="145"/>
      <c r="C20" s="145"/>
      <c r="D20" s="146"/>
      <c r="E20" s="146"/>
      <c r="F20" s="146"/>
      <c r="G20" s="147"/>
      <c r="H20" s="147"/>
      <c r="I20" s="147"/>
      <c r="J20" s="147"/>
      <c r="K20" s="147"/>
      <c r="L20" s="147"/>
      <c r="M20" s="147"/>
      <c r="N20" s="147"/>
      <c r="O20" s="147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</row>
    <row r="21" spans="1:66">
      <c r="A21" s="11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</row>
  </sheetData>
  <mergeCells count="22">
    <mergeCell ref="A19:P19"/>
    <mergeCell ref="AQ5:AQ7"/>
    <mergeCell ref="AE6:AG6"/>
    <mergeCell ref="AH6:AJ6"/>
    <mergeCell ref="AK6:AM6"/>
    <mergeCell ref="M6:O6"/>
    <mergeCell ref="P6:R6"/>
    <mergeCell ref="S6:U6"/>
    <mergeCell ref="V6:X6"/>
    <mergeCell ref="Y6:AA6"/>
    <mergeCell ref="AB6:AD6"/>
    <mergeCell ref="A16:F16"/>
    <mergeCell ref="AE1:AM1"/>
    <mergeCell ref="A2:AN2"/>
    <mergeCell ref="A5:A6"/>
    <mergeCell ref="B5:B6"/>
    <mergeCell ref="C5:C6"/>
    <mergeCell ref="D5:F6"/>
    <mergeCell ref="G5:AP5"/>
    <mergeCell ref="G6:I6"/>
    <mergeCell ref="J6:L6"/>
    <mergeCell ref="AN6:AP6"/>
  </mergeCells>
  <pageMargins left="0.7" right="0.7" top="0.75" bottom="0.75" header="0.3" footer="0.3"/>
  <pageSetup paperSize="9" scale="3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21"/>
  <sheetViews>
    <sheetView view="pageBreakPreview" zoomScale="60" zoomScaleNormal="95" workbookViewId="0">
      <selection activeCell="C37" sqref="C37"/>
    </sheetView>
  </sheetViews>
  <sheetFormatPr defaultRowHeight="14.4"/>
  <cols>
    <col min="1" max="1" width="4.33203125" style="152" customWidth="1"/>
    <col min="2" max="2" width="36.88671875" style="152" customWidth="1"/>
    <col min="3" max="3" width="98.33203125" style="152" customWidth="1"/>
    <col min="4" max="256" width="8.88671875" style="152"/>
    <col min="257" max="257" width="4.33203125" style="152" customWidth="1"/>
    <col min="258" max="258" width="35.6640625" style="152" customWidth="1"/>
    <col min="259" max="259" width="40.5546875" style="152" customWidth="1"/>
    <col min="260" max="512" width="8.88671875" style="152"/>
    <col min="513" max="513" width="4.33203125" style="152" customWidth="1"/>
    <col min="514" max="514" width="35.6640625" style="152" customWidth="1"/>
    <col min="515" max="515" width="40.5546875" style="152" customWidth="1"/>
    <col min="516" max="768" width="8.88671875" style="152"/>
    <col min="769" max="769" width="4.33203125" style="152" customWidth="1"/>
    <col min="770" max="770" width="35.6640625" style="152" customWidth="1"/>
    <col min="771" max="771" width="40.5546875" style="152" customWidth="1"/>
    <col min="772" max="1024" width="8.88671875" style="152"/>
    <col min="1025" max="1025" width="4.33203125" style="152" customWidth="1"/>
    <col min="1026" max="1026" width="35.6640625" style="152" customWidth="1"/>
    <col min="1027" max="1027" width="40.5546875" style="152" customWidth="1"/>
    <col min="1028" max="1280" width="8.88671875" style="152"/>
    <col min="1281" max="1281" width="4.33203125" style="152" customWidth="1"/>
    <col min="1282" max="1282" width="35.6640625" style="152" customWidth="1"/>
    <col min="1283" max="1283" width="40.5546875" style="152" customWidth="1"/>
    <col min="1284" max="1536" width="8.88671875" style="152"/>
    <col min="1537" max="1537" width="4.33203125" style="152" customWidth="1"/>
    <col min="1538" max="1538" width="35.6640625" style="152" customWidth="1"/>
    <col min="1539" max="1539" width="40.5546875" style="152" customWidth="1"/>
    <col min="1540" max="1792" width="8.88671875" style="152"/>
    <col min="1793" max="1793" width="4.33203125" style="152" customWidth="1"/>
    <col min="1794" max="1794" width="35.6640625" style="152" customWidth="1"/>
    <col min="1795" max="1795" width="40.5546875" style="152" customWidth="1"/>
    <col min="1796" max="2048" width="8.88671875" style="152"/>
    <col min="2049" max="2049" width="4.33203125" style="152" customWidth="1"/>
    <col min="2050" max="2050" width="35.6640625" style="152" customWidth="1"/>
    <col min="2051" max="2051" width="40.5546875" style="152" customWidth="1"/>
    <col min="2052" max="2304" width="8.88671875" style="152"/>
    <col min="2305" max="2305" width="4.33203125" style="152" customWidth="1"/>
    <col min="2306" max="2306" width="35.6640625" style="152" customWidth="1"/>
    <col min="2307" max="2307" width="40.5546875" style="152" customWidth="1"/>
    <col min="2308" max="2560" width="8.88671875" style="152"/>
    <col min="2561" max="2561" width="4.33203125" style="152" customWidth="1"/>
    <col min="2562" max="2562" width="35.6640625" style="152" customWidth="1"/>
    <col min="2563" max="2563" width="40.5546875" style="152" customWidth="1"/>
    <col min="2564" max="2816" width="8.88671875" style="152"/>
    <col min="2817" max="2817" width="4.33203125" style="152" customWidth="1"/>
    <col min="2818" max="2818" width="35.6640625" style="152" customWidth="1"/>
    <col min="2819" max="2819" width="40.5546875" style="152" customWidth="1"/>
    <col min="2820" max="3072" width="8.88671875" style="152"/>
    <col min="3073" max="3073" width="4.33203125" style="152" customWidth="1"/>
    <col min="3074" max="3074" width="35.6640625" style="152" customWidth="1"/>
    <col min="3075" max="3075" width="40.5546875" style="152" customWidth="1"/>
    <col min="3076" max="3328" width="8.88671875" style="152"/>
    <col min="3329" max="3329" width="4.33203125" style="152" customWidth="1"/>
    <col min="3330" max="3330" width="35.6640625" style="152" customWidth="1"/>
    <col min="3331" max="3331" width="40.5546875" style="152" customWidth="1"/>
    <col min="3332" max="3584" width="8.88671875" style="152"/>
    <col min="3585" max="3585" width="4.33203125" style="152" customWidth="1"/>
    <col min="3586" max="3586" width="35.6640625" style="152" customWidth="1"/>
    <col min="3587" max="3587" width="40.5546875" style="152" customWidth="1"/>
    <col min="3588" max="3840" width="8.88671875" style="152"/>
    <col min="3841" max="3841" width="4.33203125" style="152" customWidth="1"/>
    <col min="3842" max="3842" width="35.6640625" style="152" customWidth="1"/>
    <col min="3843" max="3843" width="40.5546875" style="152" customWidth="1"/>
    <col min="3844" max="4096" width="8.88671875" style="152"/>
    <col min="4097" max="4097" width="4.33203125" style="152" customWidth="1"/>
    <col min="4098" max="4098" width="35.6640625" style="152" customWidth="1"/>
    <col min="4099" max="4099" width="40.5546875" style="152" customWidth="1"/>
    <col min="4100" max="4352" width="8.88671875" style="152"/>
    <col min="4353" max="4353" width="4.33203125" style="152" customWidth="1"/>
    <col min="4354" max="4354" width="35.6640625" style="152" customWidth="1"/>
    <col min="4355" max="4355" width="40.5546875" style="152" customWidth="1"/>
    <col min="4356" max="4608" width="8.88671875" style="152"/>
    <col min="4609" max="4609" width="4.33203125" style="152" customWidth="1"/>
    <col min="4610" max="4610" width="35.6640625" style="152" customWidth="1"/>
    <col min="4611" max="4611" width="40.5546875" style="152" customWidth="1"/>
    <col min="4612" max="4864" width="8.88671875" style="152"/>
    <col min="4865" max="4865" width="4.33203125" style="152" customWidth="1"/>
    <col min="4866" max="4866" width="35.6640625" style="152" customWidth="1"/>
    <col min="4867" max="4867" width="40.5546875" style="152" customWidth="1"/>
    <col min="4868" max="5120" width="8.88671875" style="152"/>
    <col min="5121" max="5121" width="4.33203125" style="152" customWidth="1"/>
    <col min="5122" max="5122" width="35.6640625" style="152" customWidth="1"/>
    <col min="5123" max="5123" width="40.5546875" style="152" customWidth="1"/>
    <col min="5124" max="5376" width="8.88671875" style="152"/>
    <col min="5377" max="5377" width="4.33203125" style="152" customWidth="1"/>
    <col min="5378" max="5378" width="35.6640625" style="152" customWidth="1"/>
    <col min="5379" max="5379" width="40.5546875" style="152" customWidth="1"/>
    <col min="5380" max="5632" width="8.88671875" style="152"/>
    <col min="5633" max="5633" width="4.33203125" style="152" customWidth="1"/>
    <col min="5634" max="5634" width="35.6640625" style="152" customWidth="1"/>
    <col min="5635" max="5635" width="40.5546875" style="152" customWidth="1"/>
    <col min="5636" max="5888" width="8.88671875" style="152"/>
    <col min="5889" max="5889" width="4.33203125" style="152" customWidth="1"/>
    <col min="5890" max="5890" width="35.6640625" style="152" customWidth="1"/>
    <col min="5891" max="5891" width="40.5546875" style="152" customWidth="1"/>
    <col min="5892" max="6144" width="8.88671875" style="152"/>
    <col min="6145" max="6145" width="4.33203125" style="152" customWidth="1"/>
    <col min="6146" max="6146" width="35.6640625" style="152" customWidth="1"/>
    <col min="6147" max="6147" width="40.5546875" style="152" customWidth="1"/>
    <col min="6148" max="6400" width="8.88671875" style="152"/>
    <col min="6401" max="6401" width="4.33203125" style="152" customWidth="1"/>
    <col min="6402" max="6402" width="35.6640625" style="152" customWidth="1"/>
    <col min="6403" max="6403" width="40.5546875" style="152" customWidth="1"/>
    <col min="6404" max="6656" width="8.88671875" style="152"/>
    <col min="6657" max="6657" width="4.33203125" style="152" customWidth="1"/>
    <col min="6658" max="6658" width="35.6640625" style="152" customWidth="1"/>
    <col min="6659" max="6659" width="40.5546875" style="152" customWidth="1"/>
    <col min="6660" max="6912" width="8.88671875" style="152"/>
    <col min="6913" max="6913" width="4.33203125" style="152" customWidth="1"/>
    <col min="6914" max="6914" width="35.6640625" style="152" customWidth="1"/>
    <col min="6915" max="6915" width="40.5546875" style="152" customWidth="1"/>
    <col min="6916" max="7168" width="8.88671875" style="152"/>
    <col min="7169" max="7169" width="4.33203125" style="152" customWidth="1"/>
    <col min="7170" max="7170" width="35.6640625" style="152" customWidth="1"/>
    <col min="7171" max="7171" width="40.5546875" style="152" customWidth="1"/>
    <col min="7172" max="7424" width="8.88671875" style="152"/>
    <col min="7425" max="7425" width="4.33203125" style="152" customWidth="1"/>
    <col min="7426" max="7426" width="35.6640625" style="152" customWidth="1"/>
    <col min="7427" max="7427" width="40.5546875" style="152" customWidth="1"/>
    <col min="7428" max="7680" width="8.88671875" style="152"/>
    <col min="7681" max="7681" width="4.33203125" style="152" customWidth="1"/>
    <col min="7682" max="7682" width="35.6640625" style="152" customWidth="1"/>
    <col min="7683" max="7683" width="40.5546875" style="152" customWidth="1"/>
    <col min="7684" max="7936" width="8.88671875" style="152"/>
    <col min="7937" max="7937" width="4.33203125" style="152" customWidth="1"/>
    <col min="7938" max="7938" width="35.6640625" style="152" customWidth="1"/>
    <col min="7939" max="7939" width="40.5546875" style="152" customWidth="1"/>
    <col min="7940" max="8192" width="8.88671875" style="152"/>
    <col min="8193" max="8193" width="4.33203125" style="152" customWidth="1"/>
    <col min="8194" max="8194" width="35.6640625" style="152" customWidth="1"/>
    <col min="8195" max="8195" width="40.5546875" style="152" customWidth="1"/>
    <col min="8196" max="8448" width="8.88671875" style="152"/>
    <col min="8449" max="8449" width="4.33203125" style="152" customWidth="1"/>
    <col min="8450" max="8450" width="35.6640625" style="152" customWidth="1"/>
    <col min="8451" max="8451" width="40.5546875" style="152" customWidth="1"/>
    <col min="8452" max="8704" width="8.88671875" style="152"/>
    <col min="8705" max="8705" width="4.33203125" style="152" customWidth="1"/>
    <col min="8706" max="8706" width="35.6640625" style="152" customWidth="1"/>
    <col min="8707" max="8707" width="40.5546875" style="152" customWidth="1"/>
    <col min="8708" max="8960" width="8.88671875" style="152"/>
    <col min="8961" max="8961" width="4.33203125" style="152" customWidth="1"/>
    <col min="8962" max="8962" width="35.6640625" style="152" customWidth="1"/>
    <col min="8963" max="8963" width="40.5546875" style="152" customWidth="1"/>
    <col min="8964" max="9216" width="8.88671875" style="152"/>
    <col min="9217" max="9217" width="4.33203125" style="152" customWidth="1"/>
    <col min="9218" max="9218" width="35.6640625" style="152" customWidth="1"/>
    <col min="9219" max="9219" width="40.5546875" style="152" customWidth="1"/>
    <col min="9220" max="9472" width="8.88671875" style="152"/>
    <col min="9473" max="9473" width="4.33203125" style="152" customWidth="1"/>
    <col min="9474" max="9474" width="35.6640625" style="152" customWidth="1"/>
    <col min="9475" max="9475" width="40.5546875" style="152" customWidth="1"/>
    <col min="9476" max="9728" width="8.88671875" style="152"/>
    <col min="9729" max="9729" width="4.33203125" style="152" customWidth="1"/>
    <col min="9730" max="9730" width="35.6640625" style="152" customWidth="1"/>
    <col min="9731" max="9731" width="40.5546875" style="152" customWidth="1"/>
    <col min="9732" max="9984" width="8.88671875" style="152"/>
    <col min="9985" max="9985" width="4.33203125" style="152" customWidth="1"/>
    <col min="9986" max="9986" width="35.6640625" style="152" customWidth="1"/>
    <col min="9987" max="9987" width="40.5546875" style="152" customWidth="1"/>
    <col min="9988" max="10240" width="8.88671875" style="152"/>
    <col min="10241" max="10241" width="4.33203125" style="152" customWidth="1"/>
    <col min="10242" max="10242" width="35.6640625" style="152" customWidth="1"/>
    <col min="10243" max="10243" width="40.5546875" style="152" customWidth="1"/>
    <col min="10244" max="10496" width="8.88671875" style="152"/>
    <col min="10497" max="10497" width="4.33203125" style="152" customWidth="1"/>
    <col min="10498" max="10498" width="35.6640625" style="152" customWidth="1"/>
    <col min="10499" max="10499" width="40.5546875" style="152" customWidth="1"/>
    <col min="10500" max="10752" width="8.88671875" style="152"/>
    <col min="10753" max="10753" width="4.33203125" style="152" customWidth="1"/>
    <col min="10754" max="10754" width="35.6640625" style="152" customWidth="1"/>
    <col min="10755" max="10755" width="40.5546875" style="152" customWidth="1"/>
    <col min="10756" max="11008" width="8.88671875" style="152"/>
    <col min="11009" max="11009" width="4.33203125" style="152" customWidth="1"/>
    <col min="11010" max="11010" width="35.6640625" style="152" customWidth="1"/>
    <col min="11011" max="11011" width="40.5546875" style="152" customWidth="1"/>
    <col min="11012" max="11264" width="8.88671875" style="152"/>
    <col min="11265" max="11265" width="4.33203125" style="152" customWidth="1"/>
    <col min="11266" max="11266" width="35.6640625" style="152" customWidth="1"/>
    <col min="11267" max="11267" width="40.5546875" style="152" customWidth="1"/>
    <col min="11268" max="11520" width="8.88671875" style="152"/>
    <col min="11521" max="11521" width="4.33203125" style="152" customWidth="1"/>
    <col min="11522" max="11522" width="35.6640625" style="152" customWidth="1"/>
    <col min="11523" max="11523" width="40.5546875" style="152" customWidth="1"/>
    <col min="11524" max="11776" width="8.88671875" style="152"/>
    <col min="11777" max="11777" width="4.33203125" style="152" customWidth="1"/>
    <col min="11778" max="11778" width="35.6640625" style="152" customWidth="1"/>
    <col min="11779" max="11779" width="40.5546875" style="152" customWidth="1"/>
    <col min="11780" max="12032" width="8.88671875" style="152"/>
    <col min="12033" max="12033" width="4.33203125" style="152" customWidth="1"/>
    <col min="12034" max="12034" width="35.6640625" style="152" customWidth="1"/>
    <col min="12035" max="12035" width="40.5546875" style="152" customWidth="1"/>
    <col min="12036" max="12288" width="8.88671875" style="152"/>
    <col min="12289" max="12289" width="4.33203125" style="152" customWidth="1"/>
    <col min="12290" max="12290" width="35.6640625" style="152" customWidth="1"/>
    <col min="12291" max="12291" width="40.5546875" style="152" customWidth="1"/>
    <col min="12292" max="12544" width="8.88671875" style="152"/>
    <col min="12545" max="12545" width="4.33203125" style="152" customWidth="1"/>
    <col min="12546" max="12546" width="35.6640625" style="152" customWidth="1"/>
    <col min="12547" max="12547" width="40.5546875" style="152" customWidth="1"/>
    <col min="12548" max="12800" width="8.88671875" style="152"/>
    <col min="12801" max="12801" width="4.33203125" style="152" customWidth="1"/>
    <col min="12802" max="12802" width="35.6640625" style="152" customWidth="1"/>
    <col min="12803" max="12803" width="40.5546875" style="152" customWidth="1"/>
    <col min="12804" max="13056" width="8.88671875" style="152"/>
    <col min="13057" max="13057" width="4.33203125" style="152" customWidth="1"/>
    <col min="13058" max="13058" width="35.6640625" style="152" customWidth="1"/>
    <col min="13059" max="13059" width="40.5546875" style="152" customWidth="1"/>
    <col min="13060" max="13312" width="8.88671875" style="152"/>
    <col min="13313" max="13313" width="4.33203125" style="152" customWidth="1"/>
    <col min="13314" max="13314" width="35.6640625" style="152" customWidth="1"/>
    <col min="13315" max="13315" width="40.5546875" style="152" customWidth="1"/>
    <col min="13316" max="13568" width="8.88671875" style="152"/>
    <col min="13569" max="13569" width="4.33203125" style="152" customWidth="1"/>
    <col min="13570" max="13570" width="35.6640625" style="152" customWidth="1"/>
    <col min="13571" max="13571" width="40.5546875" style="152" customWidth="1"/>
    <col min="13572" max="13824" width="8.88671875" style="152"/>
    <col min="13825" max="13825" width="4.33203125" style="152" customWidth="1"/>
    <col min="13826" max="13826" width="35.6640625" style="152" customWidth="1"/>
    <col min="13827" max="13827" width="40.5546875" style="152" customWidth="1"/>
    <col min="13828" max="14080" width="8.88671875" style="152"/>
    <col min="14081" max="14081" width="4.33203125" style="152" customWidth="1"/>
    <col min="14082" max="14082" width="35.6640625" style="152" customWidth="1"/>
    <col min="14083" max="14083" width="40.5546875" style="152" customWidth="1"/>
    <col min="14084" max="14336" width="8.88671875" style="152"/>
    <col min="14337" max="14337" width="4.33203125" style="152" customWidth="1"/>
    <col min="14338" max="14338" width="35.6640625" style="152" customWidth="1"/>
    <col min="14339" max="14339" width="40.5546875" style="152" customWidth="1"/>
    <col min="14340" max="14592" width="8.88671875" style="152"/>
    <col min="14593" max="14593" width="4.33203125" style="152" customWidth="1"/>
    <col min="14594" max="14594" width="35.6640625" style="152" customWidth="1"/>
    <col min="14595" max="14595" width="40.5546875" style="152" customWidth="1"/>
    <col min="14596" max="14848" width="8.88671875" style="152"/>
    <col min="14849" max="14849" width="4.33203125" style="152" customWidth="1"/>
    <col min="14850" max="14850" width="35.6640625" style="152" customWidth="1"/>
    <col min="14851" max="14851" width="40.5546875" style="152" customWidth="1"/>
    <col min="14852" max="15104" width="8.88671875" style="152"/>
    <col min="15105" max="15105" width="4.33203125" style="152" customWidth="1"/>
    <col min="15106" max="15106" width="35.6640625" style="152" customWidth="1"/>
    <col min="15107" max="15107" width="40.5546875" style="152" customWidth="1"/>
    <col min="15108" max="15360" width="8.88671875" style="152"/>
    <col min="15361" max="15361" width="4.33203125" style="152" customWidth="1"/>
    <col min="15362" max="15362" width="35.6640625" style="152" customWidth="1"/>
    <col min="15363" max="15363" width="40.5546875" style="152" customWidth="1"/>
    <col min="15364" max="15616" width="8.88671875" style="152"/>
    <col min="15617" max="15617" width="4.33203125" style="152" customWidth="1"/>
    <col min="15618" max="15618" width="35.6640625" style="152" customWidth="1"/>
    <col min="15619" max="15619" width="40.5546875" style="152" customWidth="1"/>
    <col min="15620" max="15872" width="8.88671875" style="152"/>
    <col min="15873" max="15873" width="4.33203125" style="152" customWidth="1"/>
    <col min="15874" max="15874" width="35.6640625" style="152" customWidth="1"/>
    <col min="15875" max="15875" width="40.5546875" style="152" customWidth="1"/>
    <col min="15876" max="16128" width="8.88671875" style="152"/>
    <col min="16129" max="16129" width="4.33203125" style="152" customWidth="1"/>
    <col min="16130" max="16130" width="35.6640625" style="152" customWidth="1"/>
    <col min="16131" max="16131" width="40.5546875" style="152" customWidth="1"/>
    <col min="16132" max="16384" width="8.88671875" style="152"/>
  </cols>
  <sheetData>
    <row r="1" spans="1:11" ht="22.5" customHeight="1">
      <c r="A1" s="149"/>
      <c r="B1" s="150"/>
      <c r="C1" s="151" t="s">
        <v>260</v>
      </c>
      <c r="D1" s="150"/>
      <c r="E1" s="150"/>
      <c r="F1" s="150"/>
      <c r="G1" s="150"/>
      <c r="H1" s="150"/>
      <c r="I1" s="150"/>
      <c r="J1" s="150"/>
      <c r="K1" s="150"/>
    </row>
    <row r="2" spans="1:11" ht="44.4" customHeight="1">
      <c r="A2" s="400" t="s">
        <v>452</v>
      </c>
      <c r="B2" s="400"/>
      <c r="C2" s="400"/>
      <c r="D2" s="153"/>
      <c r="E2" s="153"/>
      <c r="F2" s="153"/>
      <c r="G2" s="153"/>
      <c r="H2" s="153"/>
      <c r="I2" s="153"/>
      <c r="J2" s="153"/>
      <c r="K2" s="153"/>
    </row>
    <row r="3" spans="1:11" s="155" customFormat="1" ht="109.5" customHeight="1">
      <c r="A3" s="156" t="s">
        <v>268</v>
      </c>
      <c r="B3" s="219" t="s">
        <v>278</v>
      </c>
      <c r="C3" s="219" t="s">
        <v>457</v>
      </c>
      <c r="D3" s="154"/>
      <c r="E3" s="154"/>
      <c r="F3" s="154"/>
      <c r="G3" s="154"/>
      <c r="H3" s="154"/>
      <c r="I3" s="154"/>
      <c r="J3" s="154"/>
      <c r="K3" s="154"/>
    </row>
    <row r="4" spans="1:11" s="155" customFormat="1" ht="26.4">
      <c r="A4" s="156" t="s">
        <v>270</v>
      </c>
      <c r="B4" s="219" t="s">
        <v>281</v>
      </c>
      <c r="C4" s="219"/>
      <c r="D4" s="154"/>
      <c r="E4" s="154"/>
      <c r="F4" s="154"/>
      <c r="G4" s="154"/>
      <c r="H4" s="154"/>
      <c r="I4" s="154"/>
      <c r="J4" s="154"/>
      <c r="K4" s="154"/>
    </row>
    <row r="5" spans="1:11" s="158" customFormat="1" ht="47.25" customHeight="1">
      <c r="A5" s="156" t="s">
        <v>6</v>
      </c>
      <c r="B5" s="219" t="s">
        <v>434</v>
      </c>
      <c r="C5" s="226" t="s">
        <v>458</v>
      </c>
      <c r="D5" s="157"/>
      <c r="E5" s="157"/>
      <c r="F5" s="157"/>
      <c r="G5" s="157"/>
      <c r="H5" s="157"/>
      <c r="I5" s="157"/>
      <c r="J5" s="157"/>
      <c r="K5" s="157"/>
    </row>
    <row r="6" spans="1:11" s="158" customFormat="1" ht="42.75" customHeight="1">
      <c r="A6" s="156" t="s">
        <v>7</v>
      </c>
      <c r="B6" s="225" t="s">
        <v>434</v>
      </c>
      <c r="C6" s="226" t="s">
        <v>459</v>
      </c>
      <c r="D6" s="157"/>
      <c r="E6" s="157"/>
      <c r="F6" s="157"/>
      <c r="G6" s="157"/>
      <c r="H6" s="157"/>
      <c r="I6" s="157"/>
      <c r="J6" s="157"/>
      <c r="K6" s="157"/>
    </row>
    <row r="7" spans="1:11" s="158" customFormat="1" ht="42.75" customHeight="1">
      <c r="A7" s="156" t="s">
        <v>8</v>
      </c>
      <c r="B7" s="228" t="s">
        <v>434</v>
      </c>
      <c r="C7" s="226" t="s">
        <v>492</v>
      </c>
      <c r="D7" s="157"/>
      <c r="E7" s="157"/>
      <c r="F7" s="157"/>
      <c r="G7" s="157"/>
      <c r="H7" s="157"/>
      <c r="I7" s="157"/>
      <c r="J7" s="157"/>
      <c r="K7" s="157"/>
    </row>
    <row r="8" spans="1:11" s="158" customFormat="1" ht="45" customHeight="1">
      <c r="A8" s="156" t="s">
        <v>14</v>
      </c>
      <c r="B8" s="235" t="s">
        <v>434</v>
      </c>
      <c r="C8" s="226" t="s">
        <v>531</v>
      </c>
      <c r="D8" s="157"/>
      <c r="E8" s="157"/>
      <c r="F8" s="157"/>
      <c r="G8" s="157"/>
      <c r="H8" s="157"/>
      <c r="I8" s="157"/>
      <c r="J8" s="157"/>
      <c r="K8" s="157"/>
    </row>
    <row r="9" spans="1:11" s="158" customFormat="1" ht="39.75" customHeight="1">
      <c r="A9" s="156" t="s">
        <v>15</v>
      </c>
      <c r="B9" s="235" t="s">
        <v>434</v>
      </c>
      <c r="C9" s="226" t="s">
        <v>532</v>
      </c>
      <c r="D9" s="157"/>
      <c r="E9" s="157"/>
      <c r="F9" s="157"/>
      <c r="G9" s="157"/>
      <c r="H9" s="157"/>
      <c r="I9" s="157"/>
      <c r="J9" s="157"/>
      <c r="K9" s="157"/>
    </row>
    <row r="10" spans="1:11" s="158" customFormat="1" ht="39.75" customHeight="1">
      <c r="A10" s="156" t="s">
        <v>533</v>
      </c>
      <c r="B10" s="235" t="s">
        <v>434</v>
      </c>
      <c r="C10" s="226" t="s">
        <v>534</v>
      </c>
      <c r="D10" s="157"/>
      <c r="E10" s="157"/>
      <c r="F10" s="157"/>
      <c r="G10" s="157"/>
      <c r="H10" s="157"/>
      <c r="I10" s="157"/>
      <c r="J10" s="157"/>
      <c r="K10" s="157"/>
    </row>
    <row r="11" spans="1:11" s="158" customFormat="1" ht="39.75" customHeight="1">
      <c r="A11" s="156" t="s">
        <v>535</v>
      </c>
      <c r="B11" s="235" t="s">
        <v>434</v>
      </c>
      <c r="C11" s="226" t="s">
        <v>536</v>
      </c>
      <c r="D11" s="157"/>
      <c r="E11" s="157"/>
      <c r="F11" s="157"/>
      <c r="G11" s="157"/>
      <c r="H11" s="157"/>
      <c r="I11" s="157"/>
      <c r="J11" s="157"/>
      <c r="K11" s="157"/>
    </row>
    <row r="12" spans="1:11" s="158" customFormat="1" ht="39.75" customHeight="1">
      <c r="A12" s="156" t="s">
        <v>537</v>
      </c>
      <c r="B12" s="235" t="s">
        <v>434</v>
      </c>
      <c r="C12" s="237" t="s">
        <v>539</v>
      </c>
      <c r="D12" s="157"/>
      <c r="E12" s="157"/>
      <c r="F12" s="157"/>
      <c r="G12" s="157"/>
      <c r="H12" s="157"/>
      <c r="I12" s="157"/>
      <c r="J12" s="157"/>
      <c r="K12" s="157"/>
    </row>
    <row r="13" spans="1:11" s="158" customFormat="1" ht="39.75" customHeight="1">
      <c r="A13" s="156" t="s">
        <v>540</v>
      </c>
      <c r="B13" s="236" t="s">
        <v>434</v>
      </c>
      <c r="C13" s="237" t="s">
        <v>541</v>
      </c>
      <c r="D13" s="157"/>
      <c r="E13" s="157"/>
      <c r="F13" s="157"/>
      <c r="G13" s="157"/>
      <c r="H13" s="157"/>
      <c r="I13" s="157"/>
      <c r="J13" s="157"/>
      <c r="K13" s="157"/>
    </row>
    <row r="14" spans="1:11" ht="15.75" customHeight="1">
      <c r="A14" s="156"/>
      <c r="B14" s="219" t="s">
        <v>279</v>
      </c>
      <c r="C14" s="219"/>
      <c r="D14" s="157"/>
      <c r="E14" s="157"/>
      <c r="F14" s="157"/>
      <c r="G14" s="157"/>
      <c r="H14" s="157"/>
      <c r="I14" s="157"/>
      <c r="J14" s="157"/>
      <c r="K14" s="157"/>
    </row>
    <row r="15" spans="1:11" s="155" customFormat="1" ht="52.8">
      <c r="A15" s="166" t="s">
        <v>271</v>
      </c>
      <c r="B15" s="219" t="s">
        <v>282</v>
      </c>
      <c r="C15" s="257" t="s">
        <v>552</v>
      </c>
      <c r="D15" s="154"/>
      <c r="E15" s="154"/>
      <c r="F15" s="154"/>
      <c r="G15" s="154"/>
      <c r="H15" s="154"/>
      <c r="I15" s="154"/>
      <c r="J15" s="154"/>
      <c r="K15" s="154"/>
    </row>
    <row r="16" spans="1:11">
      <c r="A16" s="159"/>
      <c r="B16" s="160" t="s">
        <v>280</v>
      </c>
      <c r="C16" s="161"/>
      <c r="D16" s="153"/>
      <c r="E16" s="153"/>
      <c r="F16" s="153"/>
      <c r="G16" s="153"/>
      <c r="H16" s="153"/>
      <c r="I16" s="153"/>
      <c r="J16" s="153"/>
      <c r="K16" s="153"/>
    </row>
    <row r="17" spans="1:47">
      <c r="A17" s="159"/>
      <c r="B17" s="162"/>
      <c r="C17" s="163"/>
      <c r="D17" s="153"/>
      <c r="E17" s="153"/>
      <c r="F17" s="153"/>
      <c r="G17" s="153"/>
      <c r="H17" s="153"/>
      <c r="I17" s="153"/>
      <c r="J17" s="153"/>
      <c r="K17" s="153"/>
    </row>
    <row r="18" spans="1:47">
      <c r="A18" s="159"/>
      <c r="B18" s="162"/>
      <c r="C18" s="162"/>
      <c r="D18" s="153"/>
      <c r="E18" s="153"/>
      <c r="F18" s="153"/>
      <c r="G18" s="153"/>
      <c r="H18" s="153"/>
      <c r="I18" s="153"/>
      <c r="J18" s="153"/>
      <c r="K18" s="153"/>
    </row>
    <row r="19" spans="1:47" s="157" customFormat="1" ht="34.5" customHeight="1">
      <c r="A19" s="399" t="s">
        <v>542</v>
      </c>
      <c r="B19" s="399"/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399"/>
      <c r="AI19" s="399"/>
      <c r="AJ19" s="399"/>
      <c r="AK19" s="399"/>
      <c r="AL19" s="399"/>
      <c r="AM19" s="399"/>
      <c r="AN19" s="399"/>
      <c r="AO19" s="399"/>
      <c r="AP19" s="399"/>
      <c r="AQ19" s="399"/>
      <c r="AR19" s="399"/>
      <c r="AS19" s="399"/>
      <c r="AT19" s="399"/>
      <c r="AU19" s="164"/>
    </row>
    <row r="20" spans="1:47">
      <c r="A20" s="149"/>
      <c r="B20" s="165"/>
      <c r="C20" s="165"/>
      <c r="D20" s="153"/>
      <c r="E20" s="153"/>
      <c r="F20" s="153"/>
      <c r="G20" s="153"/>
      <c r="H20" s="153"/>
      <c r="I20" s="153"/>
      <c r="J20" s="153"/>
      <c r="K20" s="153"/>
    </row>
    <row r="21" spans="1:47">
      <c r="A21" s="149"/>
      <c r="B21" s="398" t="s">
        <v>444</v>
      </c>
      <c r="C21" s="398"/>
      <c r="D21" s="398"/>
      <c r="E21" s="398"/>
      <c r="F21" s="398"/>
      <c r="G21" s="398"/>
      <c r="H21" s="398"/>
      <c r="I21" s="398"/>
      <c r="J21" s="153"/>
      <c r="K21" s="153"/>
    </row>
  </sheetData>
  <mergeCells count="3">
    <mergeCell ref="B21:I21"/>
    <mergeCell ref="A19:AT19"/>
    <mergeCell ref="A2:C2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colBreaks count="1" manualBreakCount="1">
    <brk id="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V812"/>
  <sheetViews>
    <sheetView topLeftCell="G727" workbookViewId="0">
      <selection activeCell="F748" sqref="F748"/>
    </sheetView>
  </sheetViews>
  <sheetFormatPr defaultRowHeight="14.4"/>
  <cols>
    <col min="1" max="1" width="8" style="103" customWidth="1"/>
    <col min="2" max="2" width="19.6640625" style="103" customWidth="1"/>
    <col min="3" max="3" width="13.33203125" style="103" customWidth="1"/>
    <col min="4" max="4" width="20.6640625" style="107" customWidth="1"/>
    <col min="5" max="6" width="17" style="250" customWidth="1"/>
    <col min="7" max="7" width="10.88671875" style="108" customWidth="1"/>
    <col min="8" max="9" width="11" style="103" customWidth="1"/>
    <col min="10" max="10" width="8.44140625" style="103" customWidth="1"/>
    <col min="11" max="11" width="10.6640625" style="103" customWidth="1"/>
    <col min="12" max="12" width="10.88671875" style="103" customWidth="1"/>
    <col min="13" max="13" width="8.88671875" style="103" customWidth="1"/>
    <col min="14" max="14" width="11" style="103" customWidth="1"/>
    <col min="15" max="15" width="11.109375" style="103" customWidth="1"/>
    <col min="16" max="16" width="8.5546875" style="103" customWidth="1"/>
    <col min="17" max="17" width="10.5546875" style="103" customWidth="1"/>
    <col min="18" max="18" width="11" style="103" customWidth="1"/>
    <col min="19" max="19" width="7" style="103" customWidth="1"/>
    <col min="20" max="20" width="11.5546875" style="103" customWidth="1"/>
    <col min="21" max="21" width="11.109375" style="103" customWidth="1"/>
    <col min="22" max="22" width="6.88671875" style="103" customWidth="1"/>
    <col min="23" max="23" width="10.6640625" style="103" customWidth="1"/>
    <col min="24" max="24" width="9.5546875" style="103" customWidth="1"/>
    <col min="25" max="25" width="7.6640625" style="103" customWidth="1"/>
    <col min="26" max="26" width="10.5546875" style="103" customWidth="1"/>
    <col min="27" max="27" width="11.44140625" style="103" customWidth="1"/>
    <col min="28" max="28" width="6.88671875" style="103" customWidth="1"/>
    <col min="29" max="29" width="12.5546875" style="103" customWidth="1"/>
    <col min="30" max="30" width="12" style="103" customWidth="1"/>
    <col min="31" max="31" width="7.5546875" style="103" customWidth="1"/>
    <col min="32" max="32" width="10.6640625" style="103" customWidth="1"/>
    <col min="33" max="33" width="11.88671875" style="103" customWidth="1"/>
    <col min="34" max="34" width="7.5546875" style="103" customWidth="1"/>
    <col min="35" max="35" width="11.109375" style="103" customWidth="1"/>
    <col min="36" max="36" width="6.44140625" style="103" hidden="1" customWidth="1"/>
    <col min="37" max="37" width="0.6640625" style="103" hidden="1" customWidth="1"/>
    <col min="38" max="38" width="6" style="103" customWidth="1"/>
    <col min="39" max="39" width="6.88671875" style="103" customWidth="1"/>
    <col min="40" max="40" width="11.44140625" style="103" customWidth="1"/>
    <col min="41" max="41" width="5" style="103" hidden="1" customWidth="1"/>
    <col min="42" max="42" width="7.109375" style="103" hidden="1" customWidth="1"/>
    <col min="43" max="44" width="7.109375" style="103" customWidth="1"/>
    <col min="45" max="45" width="12.109375" style="103" customWidth="1"/>
    <col min="46" max="46" width="7.6640625" style="103" customWidth="1"/>
    <col min="47" max="47" width="7" style="103" customWidth="1"/>
    <col min="48" max="48" width="21.5546875" style="95" customWidth="1"/>
  </cols>
  <sheetData>
    <row r="1" spans="1:48">
      <c r="AV1" s="171" t="s">
        <v>283</v>
      </c>
    </row>
    <row r="2" spans="1:48">
      <c r="A2" s="325" t="s">
        <v>544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</row>
    <row r="3" spans="1:48">
      <c r="A3" s="326" t="s">
        <v>490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  <c r="AV3" s="326"/>
    </row>
    <row r="4" spans="1:48">
      <c r="A4" s="327" t="s">
        <v>262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</row>
    <row r="5" spans="1:48" ht="15" thickBot="1">
      <c r="A5" s="328"/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112"/>
      <c r="AK5" s="112"/>
      <c r="AL5" s="112"/>
      <c r="AM5" s="112"/>
      <c r="AN5" s="95"/>
      <c r="AO5" s="95"/>
      <c r="AP5" s="95"/>
      <c r="AQ5" s="95"/>
      <c r="AR5" s="95"/>
      <c r="AS5" s="98"/>
      <c r="AT5" s="98"/>
      <c r="AU5" s="98"/>
      <c r="AV5" s="99" t="s">
        <v>257</v>
      </c>
    </row>
    <row r="6" spans="1:48">
      <c r="A6" s="329" t="s">
        <v>0</v>
      </c>
      <c r="B6" s="332" t="s">
        <v>272</v>
      </c>
      <c r="C6" s="332" t="s">
        <v>259</v>
      </c>
      <c r="D6" s="332" t="s">
        <v>40</v>
      </c>
      <c r="E6" s="335" t="s">
        <v>256</v>
      </c>
      <c r="F6" s="336"/>
      <c r="G6" s="337"/>
      <c r="H6" s="338" t="s">
        <v>255</v>
      </c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39"/>
      <c r="AT6" s="339"/>
      <c r="AU6" s="340"/>
      <c r="AV6" s="341" t="s">
        <v>293</v>
      </c>
    </row>
    <row r="7" spans="1:48">
      <c r="A7" s="330"/>
      <c r="B7" s="333"/>
      <c r="C7" s="333"/>
      <c r="D7" s="333"/>
      <c r="E7" s="401" t="s">
        <v>292</v>
      </c>
      <c r="F7" s="401" t="s">
        <v>294</v>
      </c>
      <c r="G7" s="345" t="s">
        <v>19</v>
      </c>
      <c r="H7" s="347" t="s">
        <v>17</v>
      </c>
      <c r="I7" s="348"/>
      <c r="J7" s="349"/>
      <c r="K7" s="311" t="s">
        <v>18</v>
      </c>
      <c r="L7" s="312"/>
      <c r="M7" s="315"/>
      <c r="N7" s="311" t="s">
        <v>22</v>
      </c>
      <c r="O7" s="312"/>
      <c r="P7" s="315"/>
      <c r="Q7" s="311" t="s">
        <v>24</v>
      </c>
      <c r="R7" s="312"/>
      <c r="S7" s="315"/>
      <c r="T7" s="311" t="s">
        <v>25</v>
      </c>
      <c r="U7" s="312"/>
      <c r="V7" s="315"/>
      <c r="W7" s="311" t="s">
        <v>26</v>
      </c>
      <c r="X7" s="312"/>
      <c r="Y7" s="315"/>
      <c r="Z7" s="311" t="s">
        <v>28</v>
      </c>
      <c r="AA7" s="312"/>
      <c r="AB7" s="313"/>
      <c r="AC7" s="311" t="s">
        <v>29</v>
      </c>
      <c r="AD7" s="312"/>
      <c r="AE7" s="313"/>
      <c r="AF7" s="311" t="s">
        <v>30</v>
      </c>
      <c r="AG7" s="312"/>
      <c r="AH7" s="312"/>
      <c r="AI7" s="311" t="s">
        <v>32</v>
      </c>
      <c r="AJ7" s="312"/>
      <c r="AK7" s="312"/>
      <c r="AL7" s="314"/>
      <c r="AM7" s="313"/>
      <c r="AN7" s="311" t="s">
        <v>33</v>
      </c>
      <c r="AO7" s="312"/>
      <c r="AP7" s="312"/>
      <c r="AQ7" s="314"/>
      <c r="AR7" s="313"/>
      <c r="AS7" s="311" t="s">
        <v>34</v>
      </c>
      <c r="AT7" s="312"/>
      <c r="AU7" s="315"/>
      <c r="AV7" s="342"/>
    </row>
    <row r="8" spans="1:48">
      <c r="A8" s="331"/>
      <c r="B8" s="334"/>
      <c r="C8" s="334"/>
      <c r="D8" s="334"/>
      <c r="E8" s="402"/>
      <c r="F8" s="402"/>
      <c r="G8" s="346"/>
      <c r="H8" s="244" t="s">
        <v>20</v>
      </c>
      <c r="I8" s="243" t="s">
        <v>21</v>
      </c>
      <c r="J8" s="174" t="s">
        <v>19</v>
      </c>
      <c r="K8" s="243" t="s">
        <v>20</v>
      </c>
      <c r="L8" s="243" t="s">
        <v>21</v>
      </c>
      <c r="M8" s="174" t="s">
        <v>19</v>
      </c>
      <c r="N8" s="247" t="s">
        <v>20</v>
      </c>
      <c r="O8" s="243" t="s">
        <v>21</v>
      </c>
      <c r="P8" s="176" t="s">
        <v>19</v>
      </c>
      <c r="Q8" s="246" t="s">
        <v>20</v>
      </c>
      <c r="R8" s="243" t="s">
        <v>21</v>
      </c>
      <c r="S8" s="176" t="s">
        <v>19</v>
      </c>
      <c r="T8" s="246" t="s">
        <v>20</v>
      </c>
      <c r="U8" s="243" t="s">
        <v>21</v>
      </c>
      <c r="V8" s="176" t="s">
        <v>19</v>
      </c>
      <c r="W8" s="246" t="s">
        <v>20</v>
      </c>
      <c r="X8" s="243" t="s">
        <v>21</v>
      </c>
      <c r="Y8" s="176" t="s">
        <v>19</v>
      </c>
      <c r="Z8" s="246" t="s">
        <v>20</v>
      </c>
      <c r="AA8" s="243" t="s">
        <v>21</v>
      </c>
      <c r="AB8" s="176" t="s">
        <v>19</v>
      </c>
      <c r="AC8" s="246" t="s">
        <v>20</v>
      </c>
      <c r="AD8" s="178" t="s">
        <v>21</v>
      </c>
      <c r="AE8" s="176" t="s">
        <v>19</v>
      </c>
      <c r="AF8" s="246" t="s">
        <v>20</v>
      </c>
      <c r="AG8" s="178" t="s">
        <v>21</v>
      </c>
      <c r="AH8" s="176" t="s">
        <v>19</v>
      </c>
      <c r="AI8" s="246" t="s">
        <v>20</v>
      </c>
      <c r="AJ8" s="178" t="s">
        <v>21</v>
      </c>
      <c r="AK8" s="176" t="s">
        <v>19</v>
      </c>
      <c r="AL8" s="243" t="s">
        <v>21</v>
      </c>
      <c r="AM8" s="176" t="s">
        <v>19</v>
      </c>
      <c r="AN8" s="246" t="s">
        <v>20</v>
      </c>
      <c r="AO8" s="178" t="s">
        <v>21</v>
      </c>
      <c r="AP8" s="176" t="s">
        <v>19</v>
      </c>
      <c r="AQ8" s="243" t="s">
        <v>21</v>
      </c>
      <c r="AR8" s="176" t="s">
        <v>19</v>
      </c>
      <c r="AS8" s="246" t="s">
        <v>20</v>
      </c>
      <c r="AT8" s="243" t="s">
        <v>21</v>
      </c>
      <c r="AU8" s="176" t="s">
        <v>19</v>
      </c>
      <c r="AV8" s="343"/>
    </row>
    <row r="9" spans="1:48">
      <c r="A9" s="179">
        <v>1</v>
      </c>
      <c r="B9" s="180">
        <v>2</v>
      </c>
      <c r="C9" s="180">
        <v>3</v>
      </c>
      <c r="D9" s="180">
        <v>4</v>
      </c>
      <c r="E9" s="251">
        <v>5</v>
      </c>
      <c r="F9" s="252">
        <v>6</v>
      </c>
      <c r="G9" s="182">
        <v>7</v>
      </c>
      <c r="H9" s="180">
        <v>8</v>
      </c>
      <c r="I9" s="181">
        <v>9</v>
      </c>
      <c r="J9" s="196">
        <v>10</v>
      </c>
      <c r="K9" s="181">
        <v>11</v>
      </c>
      <c r="L9" s="180">
        <v>12</v>
      </c>
      <c r="M9" s="196">
        <v>13</v>
      </c>
      <c r="N9" s="181">
        <v>14</v>
      </c>
      <c r="O9" s="180">
        <v>15</v>
      </c>
      <c r="P9" s="196">
        <v>16</v>
      </c>
      <c r="Q9" s="181">
        <v>17</v>
      </c>
      <c r="R9" s="180">
        <v>18</v>
      </c>
      <c r="S9" s="197">
        <v>19</v>
      </c>
      <c r="T9" s="181">
        <v>20</v>
      </c>
      <c r="U9" s="180">
        <v>21</v>
      </c>
      <c r="V9" s="197">
        <v>22</v>
      </c>
      <c r="W9" s="181">
        <v>23</v>
      </c>
      <c r="X9" s="180">
        <v>24</v>
      </c>
      <c r="Y9" s="197">
        <v>25</v>
      </c>
      <c r="Z9" s="181">
        <v>26</v>
      </c>
      <c r="AA9" s="180">
        <v>24</v>
      </c>
      <c r="AB9" s="196">
        <v>28</v>
      </c>
      <c r="AC9" s="198">
        <v>29</v>
      </c>
      <c r="AD9" s="199">
        <v>30</v>
      </c>
      <c r="AE9" s="196">
        <v>31</v>
      </c>
      <c r="AF9" s="198">
        <v>32</v>
      </c>
      <c r="AG9" s="199">
        <v>33</v>
      </c>
      <c r="AH9" s="197">
        <v>34</v>
      </c>
      <c r="AI9" s="198">
        <v>35</v>
      </c>
      <c r="AJ9" s="199">
        <v>36</v>
      </c>
      <c r="AK9" s="197">
        <v>37</v>
      </c>
      <c r="AL9" s="180">
        <v>36</v>
      </c>
      <c r="AM9" s="196">
        <v>37</v>
      </c>
      <c r="AN9" s="198">
        <v>38</v>
      </c>
      <c r="AO9" s="199">
        <v>39</v>
      </c>
      <c r="AP9" s="197">
        <v>40</v>
      </c>
      <c r="AQ9" s="180">
        <v>39</v>
      </c>
      <c r="AR9" s="196">
        <v>40</v>
      </c>
      <c r="AS9" s="180">
        <v>41</v>
      </c>
      <c r="AT9" s="200">
        <v>42</v>
      </c>
      <c r="AU9" s="197">
        <v>43</v>
      </c>
      <c r="AV9" s="183">
        <v>44</v>
      </c>
    </row>
    <row r="10" spans="1:48">
      <c r="A10" s="316" t="s">
        <v>290</v>
      </c>
      <c r="B10" s="317"/>
      <c r="C10" s="318"/>
      <c r="D10" s="201" t="s">
        <v>258</v>
      </c>
      <c r="E10" s="233">
        <f t="shared" ref="E10:F15" si="0">H10+K10+N10+Q10+T10+W10+Z10+AC10+AF10+AI10+AN10+AS10+E41</f>
        <v>482979.31491000002</v>
      </c>
      <c r="F10" s="233">
        <f t="shared" si="0"/>
        <v>318959.83035999996</v>
      </c>
      <c r="G10" s="186">
        <f>F10/E10*100</f>
        <v>66.040060208258822</v>
      </c>
      <c r="H10" s="186">
        <f>H11+H12+H13+H15</f>
        <v>37861</v>
      </c>
      <c r="I10" s="186">
        <f t="shared" ref="I10:AU10" si="1">I11+I12+I13+I15</f>
        <v>37861</v>
      </c>
      <c r="J10" s="186">
        <f t="shared" si="1"/>
        <v>100</v>
      </c>
      <c r="K10" s="186">
        <f t="shared" si="1"/>
        <v>50689.958040000005</v>
      </c>
      <c r="L10" s="186">
        <f t="shared" si="1"/>
        <v>50689.958040000005</v>
      </c>
      <c r="M10" s="186">
        <f>L10*100/K10</f>
        <v>100</v>
      </c>
      <c r="N10" s="186">
        <f t="shared" si="1"/>
        <v>71634.585989999992</v>
      </c>
      <c r="O10" s="186">
        <f t="shared" si="1"/>
        <v>71634.585989999992</v>
      </c>
      <c r="P10" s="186">
        <f>O10*100/N10</f>
        <v>100</v>
      </c>
      <c r="Q10" s="186">
        <f t="shared" si="1"/>
        <v>13668.023380000001</v>
      </c>
      <c r="R10" s="186">
        <f t="shared" si="1"/>
        <v>13668.023380000001</v>
      </c>
      <c r="S10" s="186">
        <f t="shared" si="1"/>
        <v>0</v>
      </c>
      <c r="T10" s="186">
        <f t="shared" si="1"/>
        <v>36688.484349999999</v>
      </c>
      <c r="U10" s="186">
        <f t="shared" si="1"/>
        <v>36688.484349999999</v>
      </c>
      <c r="V10" s="186">
        <f t="shared" si="1"/>
        <v>0</v>
      </c>
      <c r="W10" s="186">
        <f t="shared" si="1"/>
        <v>5978.3050999999996</v>
      </c>
      <c r="X10" s="186">
        <f t="shared" si="1"/>
        <v>5978.3050999999996</v>
      </c>
      <c r="Y10" s="186">
        <f t="shared" si="1"/>
        <v>0</v>
      </c>
      <c r="Z10" s="186">
        <f t="shared" si="1"/>
        <v>27503.322590000003</v>
      </c>
      <c r="AA10" s="186">
        <f t="shared" si="1"/>
        <v>27503.322590000003</v>
      </c>
      <c r="AB10" s="186">
        <f t="shared" si="1"/>
        <v>0</v>
      </c>
      <c r="AC10" s="186">
        <f t="shared" si="1"/>
        <v>21944.107589999996</v>
      </c>
      <c r="AD10" s="186">
        <f t="shared" si="1"/>
        <v>21944.107589999996</v>
      </c>
      <c r="AE10" s="186">
        <f t="shared" si="1"/>
        <v>0</v>
      </c>
      <c r="AF10" s="186">
        <f t="shared" si="1"/>
        <v>66618.423259999996</v>
      </c>
      <c r="AG10" s="186">
        <f t="shared" si="1"/>
        <v>21653.832889999998</v>
      </c>
      <c r="AH10" s="186">
        <f t="shared" si="1"/>
        <v>0</v>
      </c>
      <c r="AI10" s="186">
        <f t="shared" si="1"/>
        <v>20930.982189999999</v>
      </c>
      <c r="AJ10" s="186">
        <f t="shared" si="1"/>
        <v>0</v>
      </c>
      <c r="AK10" s="186">
        <f t="shared" si="1"/>
        <v>0</v>
      </c>
      <c r="AL10" s="186">
        <f t="shared" si="1"/>
        <v>0</v>
      </c>
      <c r="AM10" s="186">
        <f t="shared" si="1"/>
        <v>0</v>
      </c>
      <c r="AN10" s="186">
        <f t="shared" si="1"/>
        <v>32576.328849999998</v>
      </c>
      <c r="AO10" s="186">
        <f t="shared" si="1"/>
        <v>0</v>
      </c>
      <c r="AP10" s="186">
        <f t="shared" si="1"/>
        <v>0</v>
      </c>
      <c r="AQ10" s="186">
        <f t="shared" si="1"/>
        <v>0</v>
      </c>
      <c r="AR10" s="186">
        <f t="shared" si="1"/>
        <v>0</v>
      </c>
      <c r="AS10" s="186">
        <f t="shared" si="1"/>
        <v>41812.093569999997</v>
      </c>
      <c r="AT10" s="186">
        <f t="shared" si="1"/>
        <v>0</v>
      </c>
      <c r="AU10" s="186">
        <f t="shared" si="1"/>
        <v>0</v>
      </c>
      <c r="AV10" s="350"/>
    </row>
    <row r="11" spans="1:48">
      <c r="A11" s="319"/>
      <c r="B11" s="320"/>
      <c r="C11" s="321"/>
      <c r="D11" s="185" t="s">
        <v>37</v>
      </c>
      <c r="E11" s="233">
        <f t="shared" si="0"/>
        <v>2248.6626999999999</v>
      </c>
      <c r="F11" s="233">
        <f t="shared" si="0"/>
        <v>0</v>
      </c>
      <c r="G11" s="186">
        <f t="shared" ref="G11:G34" si="2">F11/E11*100</f>
        <v>0</v>
      </c>
      <c r="H11" s="184">
        <f>H438+H474+H490+H516+H755</f>
        <v>0</v>
      </c>
      <c r="I11" s="184">
        <f t="shared" ref="I11:AU11" si="3">I438+I474+I490+I516+I755</f>
        <v>0</v>
      </c>
      <c r="J11" s="184">
        <f t="shared" si="3"/>
        <v>0</v>
      </c>
      <c r="K11" s="184">
        <f t="shared" si="3"/>
        <v>0</v>
      </c>
      <c r="L11" s="184">
        <f t="shared" si="3"/>
        <v>0</v>
      </c>
      <c r="M11" s="184">
        <f t="shared" si="3"/>
        <v>0</v>
      </c>
      <c r="N11" s="184">
        <f t="shared" si="3"/>
        <v>0</v>
      </c>
      <c r="O11" s="184">
        <f t="shared" si="3"/>
        <v>0</v>
      </c>
      <c r="P11" s="184">
        <f t="shared" si="3"/>
        <v>0</v>
      </c>
      <c r="Q11" s="184">
        <f t="shared" si="3"/>
        <v>0</v>
      </c>
      <c r="R11" s="184">
        <f t="shared" si="3"/>
        <v>0</v>
      </c>
      <c r="S11" s="184">
        <f t="shared" si="3"/>
        <v>0</v>
      </c>
      <c r="T11" s="184">
        <f t="shared" si="3"/>
        <v>0</v>
      </c>
      <c r="U11" s="184">
        <f t="shared" si="3"/>
        <v>0</v>
      </c>
      <c r="V11" s="184">
        <f t="shared" si="3"/>
        <v>0</v>
      </c>
      <c r="W11" s="184">
        <f t="shared" si="3"/>
        <v>0</v>
      </c>
      <c r="X11" s="184">
        <f t="shared" si="3"/>
        <v>0</v>
      </c>
      <c r="Y11" s="184">
        <f t="shared" si="3"/>
        <v>0</v>
      </c>
      <c r="Z11" s="184">
        <f t="shared" si="3"/>
        <v>0</v>
      </c>
      <c r="AA11" s="184">
        <f t="shared" si="3"/>
        <v>0</v>
      </c>
      <c r="AB11" s="184">
        <f t="shared" si="3"/>
        <v>0</v>
      </c>
      <c r="AC11" s="184">
        <f t="shared" si="3"/>
        <v>0</v>
      </c>
      <c r="AD11" s="184">
        <f t="shared" si="3"/>
        <v>0</v>
      </c>
      <c r="AE11" s="184">
        <f t="shared" si="3"/>
        <v>0</v>
      </c>
      <c r="AF11" s="184">
        <f t="shared" si="3"/>
        <v>2248.6626999999999</v>
      </c>
      <c r="AG11" s="184">
        <f t="shared" si="3"/>
        <v>0</v>
      </c>
      <c r="AH11" s="184">
        <f t="shared" si="3"/>
        <v>0</v>
      </c>
      <c r="AI11" s="184">
        <f t="shared" si="3"/>
        <v>0</v>
      </c>
      <c r="AJ11" s="184">
        <f t="shared" si="3"/>
        <v>0</v>
      </c>
      <c r="AK11" s="184">
        <f t="shared" si="3"/>
        <v>0</v>
      </c>
      <c r="AL11" s="184">
        <f t="shared" si="3"/>
        <v>0</v>
      </c>
      <c r="AM11" s="184">
        <f t="shared" si="3"/>
        <v>0</v>
      </c>
      <c r="AN11" s="184">
        <f t="shared" si="3"/>
        <v>0</v>
      </c>
      <c r="AO11" s="184">
        <f t="shared" si="3"/>
        <v>0</v>
      </c>
      <c r="AP11" s="184">
        <f t="shared" si="3"/>
        <v>0</v>
      </c>
      <c r="AQ11" s="184">
        <f t="shared" si="3"/>
        <v>0</v>
      </c>
      <c r="AR11" s="184">
        <f t="shared" si="3"/>
        <v>0</v>
      </c>
      <c r="AS11" s="184">
        <f t="shared" si="3"/>
        <v>0</v>
      </c>
      <c r="AT11" s="184">
        <f t="shared" si="3"/>
        <v>0</v>
      </c>
      <c r="AU11" s="184">
        <f t="shared" si="3"/>
        <v>0</v>
      </c>
      <c r="AV11" s="304"/>
    </row>
    <row r="12" spans="1:48" ht="26.4">
      <c r="A12" s="319"/>
      <c r="B12" s="320"/>
      <c r="C12" s="321"/>
      <c r="D12" s="185" t="s">
        <v>2</v>
      </c>
      <c r="E12" s="233">
        <f t="shared" si="0"/>
        <v>66167.194300000003</v>
      </c>
      <c r="F12" s="233">
        <f t="shared" si="0"/>
        <v>33533.414430000004</v>
      </c>
      <c r="G12" s="186">
        <f t="shared" si="2"/>
        <v>50.679819183446931</v>
      </c>
      <c r="H12" s="184">
        <f t="shared" ref="H12:AU12" si="4">H439+H475+H491+H517+H756</f>
        <v>0</v>
      </c>
      <c r="I12" s="184">
        <f t="shared" si="4"/>
        <v>0</v>
      </c>
      <c r="J12" s="184">
        <f t="shared" si="4"/>
        <v>0</v>
      </c>
      <c r="K12" s="184">
        <f t="shared" si="4"/>
        <v>6761.47804</v>
      </c>
      <c r="L12" s="184">
        <f t="shared" si="4"/>
        <v>6761.47804</v>
      </c>
      <c r="M12" s="186">
        <f t="shared" ref="M12:M13" si="5">L12*100/K12</f>
        <v>100</v>
      </c>
      <c r="N12" s="184">
        <f t="shared" si="4"/>
        <v>8187.67425</v>
      </c>
      <c r="O12" s="184">
        <f t="shared" si="4"/>
        <v>8187.67425</v>
      </c>
      <c r="P12" s="186">
        <f t="shared" ref="P12:P14" si="6">O12*100/N12</f>
        <v>100</v>
      </c>
      <c r="Q12" s="184">
        <f t="shared" si="4"/>
        <v>4455.8775900000001</v>
      </c>
      <c r="R12" s="184">
        <f t="shared" si="4"/>
        <v>4455.8775900000001</v>
      </c>
      <c r="S12" s="184">
        <f t="shared" si="4"/>
        <v>0</v>
      </c>
      <c r="T12" s="184">
        <f t="shared" si="4"/>
        <v>4211.5719300000001</v>
      </c>
      <c r="U12" s="184">
        <f t="shared" si="4"/>
        <v>4211.5719300000001</v>
      </c>
      <c r="V12" s="184">
        <f t="shared" si="4"/>
        <v>0</v>
      </c>
      <c r="W12" s="184">
        <f t="shared" si="4"/>
        <v>3590.3176100000001</v>
      </c>
      <c r="X12" s="184">
        <f t="shared" si="4"/>
        <v>3590.3176100000001</v>
      </c>
      <c r="Y12" s="184">
        <f t="shared" si="4"/>
        <v>0</v>
      </c>
      <c r="Z12" s="184">
        <f t="shared" si="4"/>
        <v>2413.3949600000001</v>
      </c>
      <c r="AA12" s="184">
        <f t="shared" si="4"/>
        <v>2413.3949600000001</v>
      </c>
      <c r="AB12" s="184">
        <f t="shared" si="4"/>
        <v>0</v>
      </c>
      <c r="AC12" s="184">
        <f t="shared" si="4"/>
        <v>1541.31981</v>
      </c>
      <c r="AD12" s="184">
        <f t="shared" si="4"/>
        <v>1541.31981</v>
      </c>
      <c r="AE12" s="184">
        <f t="shared" si="4"/>
        <v>0</v>
      </c>
      <c r="AF12" s="184">
        <f t="shared" si="4"/>
        <v>15061.89479</v>
      </c>
      <c r="AG12" s="184">
        <f t="shared" si="4"/>
        <v>2371.78024</v>
      </c>
      <c r="AH12" s="184">
        <f t="shared" si="4"/>
        <v>0</v>
      </c>
      <c r="AI12" s="184">
        <f t="shared" si="4"/>
        <v>5216.0794500000002</v>
      </c>
      <c r="AJ12" s="184">
        <f t="shared" si="4"/>
        <v>0</v>
      </c>
      <c r="AK12" s="184">
        <f t="shared" si="4"/>
        <v>0</v>
      </c>
      <c r="AL12" s="184">
        <f t="shared" si="4"/>
        <v>0</v>
      </c>
      <c r="AM12" s="184">
        <f t="shared" si="4"/>
        <v>0</v>
      </c>
      <c r="AN12" s="184">
        <f t="shared" si="4"/>
        <v>6016</v>
      </c>
      <c r="AO12" s="184">
        <f t="shared" si="4"/>
        <v>0</v>
      </c>
      <c r="AP12" s="184">
        <f t="shared" si="4"/>
        <v>0</v>
      </c>
      <c r="AQ12" s="184">
        <f t="shared" si="4"/>
        <v>0</v>
      </c>
      <c r="AR12" s="184">
        <f t="shared" si="4"/>
        <v>0</v>
      </c>
      <c r="AS12" s="184">
        <f t="shared" si="4"/>
        <v>8711.5858700000008</v>
      </c>
      <c r="AT12" s="184">
        <f t="shared" si="4"/>
        <v>0</v>
      </c>
      <c r="AU12" s="184">
        <f t="shared" si="4"/>
        <v>0</v>
      </c>
      <c r="AV12" s="304"/>
    </row>
    <row r="13" spans="1:48">
      <c r="A13" s="319"/>
      <c r="B13" s="320"/>
      <c r="C13" s="321"/>
      <c r="D13" s="185" t="s">
        <v>43</v>
      </c>
      <c r="E13" s="233">
        <f t="shared" si="0"/>
        <v>408012.95791</v>
      </c>
      <c r="F13" s="233">
        <f t="shared" si="0"/>
        <v>282293.80741999997</v>
      </c>
      <c r="G13" s="186">
        <f t="shared" si="2"/>
        <v>69.18746131642925</v>
      </c>
      <c r="H13" s="184">
        <f>H440+H476+H492+H757</f>
        <v>37861</v>
      </c>
      <c r="I13" s="184">
        <f t="shared" ref="I13:AU13" si="7">I440+I476+I492+I757</f>
        <v>37861</v>
      </c>
      <c r="J13" s="184">
        <f t="shared" si="7"/>
        <v>100</v>
      </c>
      <c r="K13" s="184">
        <f t="shared" si="7"/>
        <v>43928.480000000003</v>
      </c>
      <c r="L13" s="184">
        <f t="shared" si="7"/>
        <v>43928.480000000003</v>
      </c>
      <c r="M13" s="186">
        <f t="shared" si="5"/>
        <v>99.999999999999986</v>
      </c>
      <c r="N13" s="184">
        <f t="shared" si="7"/>
        <v>63446.911739999996</v>
      </c>
      <c r="O13" s="184">
        <f t="shared" si="7"/>
        <v>63446.911739999996</v>
      </c>
      <c r="P13" s="186">
        <f t="shared" si="6"/>
        <v>100</v>
      </c>
      <c r="Q13" s="184">
        <f t="shared" si="7"/>
        <v>9212.1457900000005</v>
      </c>
      <c r="R13" s="184">
        <f t="shared" si="7"/>
        <v>9212.1457900000005</v>
      </c>
      <c r="S13" s="184">
        <f t="shared" si="7"/>
        <v>0</v>
      </c>
      <c r="T13" s="184">
        <f t="shared" si="7"/>
        <v>32476.912420000001</v>
      </c>
      <c r="U13" s="184">
        <f t="shared" si="7"/>
        <v>32476.912420000001</v>
      </c>
      <c r="V13" s="184">
        <f t="shared" si="7"/>
        <v>0</v>
      </c>
      <c r="W13" s="184">
        <f t="shared" si="7"/>
        <v>2387.98749</v>
      </c>
      <c r="X13" s="184">
        <f t="shared" si="7"/>
        <v>2387.98749</v>
      </c>
      <c r="Y13" s="184">
        <f t="shared" si="7"/>
        <v>0</v>
      </c>
      <c r="Z13" s="184">
        <f t="shared" si="7"/>
        <v>25089.927630000002</v>
      </c>
      <c r="AA13" s="184">
        <f t="shared" si="7"/>
        <v>25089.927630000002</v>
      </c>
      <c r="AB13" s="184">
        <f t="shared" si="7"/>
        <v>0</v>
      </c>
      <c r="AC13" s="184">
        <f t="shared" si="7"/>
        <v>19039.524469999997</v>
      </c>
      <c r="AD13" s="184">
        <f t="shared" si="7"/>
        <v>19039.524469999997</v>
      </c>
      <c r="AE13" s="184">
        <f t="shared" si="7"/>
        <v>0</v>
      </c>
      <c r="AF13" s="184">
        <f t="shared" si="7"/>
        <v>45587.520570000001</v>
      </c>
      <c r="AG13" s="184">
        <f t="shared" si="7"/>
        <v>17512.707449999998</v>
      </c>
      <c r="AH13" s="184">
        <f t="shared" si="7"/>
        <v>0</v>
      </c>
      <c r="AI13" s="184">
        <f t="shared" si="7"/>
        <v>14248.011250000001</v>
      </c>
      <c r="AJ13" s="184">
        <f t="shared" si="7"/>
        <v>0</v>
      </c>
      <c r="AK13" s="184">
        <f t="shared" si="7"/>
        <v>0</v>
      </c>
      <c r="AL13" s="184">
        <f t="shared" si="7"/>
        <v>0</v>
      </c>
      <c r="AM13" s="184">
        <f t="shared" si="7"/>
        <v>0</v>
      </c>
      <c r="AN13" s="184">
        <f t="shared" si="7"/>
        <v>26560.328849999998</v>
      </c>
      <c r="AO13" s="184">
        <f t="shared" si="7"/>
        <v>0</v>
      </c>
      <c r="AP13" s="184">
        <f t="shared" si="7"/>
        <v>0</v>
      </c>
      <c r="AQ13" s="184">
        <f t="shared" si="7"/>
        <v>0</v>
      </c>
      <c r="AR13" s="184">
        <f t="shared" si="7"/>
        <v>0</v>
      </c>
      <c r="AS13" s="184">
        <f t="shared" si="7"/>
        <v>33100.507699999995</v>
      </c>
      <c r="AT13" s="184">
        <f t="shared" si="7"/>
        <v>0</v>
      </c>
      <c r="AU13" s="184">
        <f t="shared" si="7"/>
        <v>0</v>
      </c>
      <c r="AV13" s="304"/>
    </row>
    <row r="14" spans="1:48" ht="27">
      <c r="A14" s="319"/>
      <c r="B14" s="320"/>
      <c r="C14" s="321"/>
      <c r="D14" s="193" t="s">
        <v>273</v>
      </c>
      <c r="E14" s="233">
        <f t="shared" si="0"/>
        <v>65694.015400000004</v>
      </c>
      <c r="F14" s="233">
        <f t="shared" si="0"/>
        <v>64866.437279999998</v>
      </c>
      <c r="G14" s="186">
        <f t="shared" si="2"/>
        <v>98.740253408227503</v>
      </c>
      <c r="H14" s="184">
        <f>H441+H477+H493+H519+H758</f>
        <v>0</v>
      </c>
      <c r="I14" s="184">
        <f t="shared" ref="I14:AU14" si="8">I441+I477+I493+I519+I758</f>
        <v>0</v>
      </c>
      <c r="J14" s="184">
        <f t="shared" si="8"/>
        <v>0</v>
      </c>
      <c r="K14" s="184">
        <f t="shared" si="8"/>
        <v>0</v>
      </c>
      <c r="L14" s="184">
        <f t="shared" si="8"/>
        <v>0</v>
      </c>
      <c r="M14" s="184">
        <f t="shared" si="8"/>
        <v>0</v>
      </c>
      <c r="N14" s="184">
        <f t="shared" si="8"/>
        <v>58413.1008</v>
      </c>
      <c r="O14" s="184">
        <f t="shared" si="8"/>
        <v>58413.1008</v>
      </c>
      <c r="P14" s="186">
        <f t="shared" si="6"/>
        <v>100</v>
      </c>
      <c r="Q14" s="184">
        <f t="shared" si="8"/>
        <v>1053.3364799999999</v>
      </c>
      <c r="R14" s="184">
        <f t="shared" si="8"/>
        <v>1053.3364799999999</v>
      </c>
      <c r="S14" s="184">
        <f t="shared" si="8"/>
        <v>0</v>
      </c>
      <c r="T14" s="184">
        <f t="shared" si="8"/>
        <v>2405.2564000000002</v>
      </c>
      <c r="U14" s="184">
        <f t="shared" si="8"/>
        <v>2405.2564000000002</v>
      </c>
      <c r="V14" s="184">
        <f t="shared" si="8"/>
        <v>0</v>
      </c>
      <c r="W14" s="184">
        <f t="shared" si="8"/>
        <v>0</v>
      </c>
      <c r="X14" s="184">
        <f t="shared" si="8"/>
        <v>0</v>
      </c>
      <c r="Y14" s="184">
        <f t="shared" si="8"/>
        <v>0</v>
      </c>
      <c r="Z14" s="184">
        <f t="shared" si="8"/>
        <v>2994.7435999999998</v>
      </c>
      <c r="AA14" s="184">
        <f t="shared" si="8"/>
        <v>2994.7435999999998</v>
      </c>
      <c r="AB14" s="184">
        <f t="shared" si="8"/>
        <v>0</v>
      </c>
      <c r="AC14" s="184">
        <f t="shared" si="8"/>
        <v>0</v>
      </c>
      <c r="AD14" s="184">
        <f t="shared" si="8"/>
        <v>0</v>
      </c>
      <c r="AE14" s="184">
        <f t="shared" si="8"/>
        <v>0</v>
      </c>
      <c r="AF14" s="184">
        <f t="shared" si="8"/>
        <v>0</v>
      </c>
      <c r="AG14" s="184">
        <f t="shared" si="8"/>
        <v>0</v>
      </c>
      <c r="AH14" s="184">
        <f t="shared" si="8"/>
        <v>0</v>
      </c>
      <c r="AI14" s="184">
        <f t="shared" si="8"/>
        <v>0</v>
      </c>
      <c r="AJ14" s="184">
        <f t="shared" si="8"/>
        <v>0</v>
      </c>
      <c r="AK14" s="184">
        <f t="shared" si="8"/>
        <v>0</v>
      </c>
      <c r="AL14" s="184">
        <f t="shared" si="8"/>
        <v>0</v>
      </c>
      <c r="AM14" s="184">
        <f t="shared" si="8"/>
        <v>0</v>
      </c>
      <c r="AN14" s="184">
        <f t="shared" si="8"/>
        <v>0</v>
      </c>
      <c r="AO14" s="184">
        <f t="shared" si="8"/>
        <v>0</v>
      </c>
      <c r="AP14" s="184">
        <f t="shared" si="8"/>
        <v>0</v>
      </c>
      <c r="AQ14" s="184">
        <f t="shared" si="8"/>
        <v>0</v>
      </c>
      <c r="AR14" s="184">
        <f t="shared" si="8"/>
        <v>0</v>
      </c>
      <c r="AS14" s="184">
        <f t="shared" si="8"/>
        <v>827.5781199999999</v>
      </c>
      <c r="AT14" s="184">
        <f t="shared" si="8"/>
        <v>0</v>
      </c>
      <c r="AU14" s="184">
        <f t="shared" si="8"/>
        <v>0</v>
      </c>
      <c r="AV14" s="304"/>
    </row>
    <row r="15" spans="1:48">
      <c r="A15" s="322"/>
      <c r="B15" s="323"/>
      <c r="C15" s="324"/>
      <c r="D15" s="209" t="s">
        <v>441</v>
      </c>
      <c r="E15" s="233">
        <f t="shared" si="0"/>
        <v>6550.5</v>
      </c>
      <c r="F15" s="233">
        <f t="shared" si="0"/>
        <v>3132.60851</v>
      </c>
      <c r="G15" s="186">
        <f t="shared" si="2"/>
        <v>47.822433554690477</v>
      </c>
      <c r="H15" s="184">
        <f>H759</f>
        <v>0</v>
      </c>
      <c r="I15" s="184">
        <f t="shared" ref="I15:AU15" si="9">I759</f>
        <v>0</v>
      </c>
      <c r="J15" s="184">
        <f t="shared" si="9"/>
        <v>0</v>
      </c>
      <c r="K15" s="184">
        <f t="shared" si="9"/>
        <v>0</v>
      </c>
      <c r="L15" s="184">
        <f t="shared" si="9"/>
        <v>0</v>
      </c>
      <c r="M15" s="184">
        <f t="shared" si="9"/>
        <v>0</v>
      </c>
      <c r="N15" s="184">
        <f t="shared" si="9"/>
        <v>0</v>
      </c>
      <c r="O15" s="184">
        <f t="shared" si="9"/>
        <v>0</v>
      </c>
      <c r="P15" s="184">
        <f t="shared" si="9"/>
        <v>0</v>
      </c>
      <c r="Q15" s="184">
        <f t="shared" si="9"/>
        <v>0</v>
      </c>
      <c r="R15" s="184">
        <f t="shared" si="9"/>
        <v>0</v>
      </c>
      <c r="S15" s="184">
        <f t="shared" si="9"/>
        <v>0</v>
      </c>
      <c r="T15" s="184">
        <f t="shared" si="9"/>
        <v>0</v>
      </c>
      <c r="U15" s="184">
        <f t="shared" si="9"/>
        <v>0</v>
      </c>
      <c r="V15" s="184">
        <f t="shared" si="9"/>
        <v>0</v>
      </c>
      <c r="W15" s="184">
        <f t="shared" si="9"/>
        <v>0</v>
      </c>
      <c r="X15" s="184">
        <f t="shared" si="9"/>
        <v>0</v>
      </c>
      <c r="Y15" s="184">
        <f t="shared" si="9"/>
        <v>0</v>
      </c>
      <c r="Z15" s="184">
        <f t="shared" si="9"/>
        <v>0</v>
      </c>
      <c r="AA15" s="184">
        <f t="shared" si="9"/>
        <v>0</v>
      </c>
      <c r="AB15" s="184">
        <f t="shared" si="9"/>
        <v>0</v>
      </c>
      <c r="AC15" s="184">
        <f t="shared" si="9"/>
        <v>1363.26331</v>
      </c>
      <c r="AD15" s="184">
        <f t="shared" si="9"/>
        <v>1363.26331</v>
      </c>
      <c r="AE15" s="184">
        <f t="shared" si="9"/>
        <v>0</v>
      </c>
      <c r="AF15" s="184">
        <f t="shared" si="9"/>
        <v>3720.3452000000002</v>
      </c>
      <c r="AG15" s="184">
        <f t="shared" si="9"/>
        <v>1769.3452</v>
      </c>
      <c r="AH15" s="184">
        <f t="shared" si="9"/>
        <v>0</v>
      </c>
      <c r="AI15" s="184">
        <f t="shared" si="9"/>
        <v>1466.8914899999997</v>
      </c>
      <c r="AJ15" s="184">
        <f t="shared" si="9"/>
        <v>0</v>
      </c>
      <c r="AK15" s="184">
        <f t="shared" si="9"/>
        <v>0</v>
      </c>
      <c r="AL15" s="184">
        <f t="shared" si="9"/>
        <v>0</v>
      </c>
      <c r="AM15" s="184">
        <f t="shared" si="9"/>
        <v>0</v>
      </c>
      <c r="AN15" s="184">
        <f t="shared" si="9"/>
        <v>0</v>
      </c>
      <c r="AO15" s="184">
        <f t="shared" si="9"/>
        <v>0</v>
      </c>
      <c r="AP15" s="184">
        <f t="shared" si="9"/>
        <v>0</v>
      </c>
      <c r="AQ15" s="184">
        <f t="shared" si="9"/>
        <v>0</v>
      </c>
      <c r="AR15" s="184">
        <f t="shared" si="9"/>
        <v>0</v>
      </c>
      <c r="AS15" s="184">
        <f t="shared" si="9"/>
        <v>0</v>
      </c>
      <c r="AT15" s="184">
        <f t="shared" si="9"/>
        <v>0</v>
      </c>
      <c r="AU15" s="184">
        <f t="shared" si="9"/>
        <v>0</v>
      </c>
      <c r="AV15" s="242"/>
    </row>
    <row r="16" spans="1:48">
      <c r="A16" s="361" t="s">
        <v>288</v>
      </c>
      <c r="B16" s="362"/>
      <c r="C16" s="363"/>
      <c r="D16" s="194" t="s">
        <v>41</v>
      </c>
      <c r="E16" s="233">
        <f t="shared" ref="E16:F20" si="10">H16+K16+N16+Q16+T16+W16+Z16+AC16+AF16+AI16+AN16+AS16</f>
        <v>83464.262129999988</v>
      </c>
      <c r="F16" s="233">
        <f t="shared" si="10"/>
        <v>65914.588649999991</v>
      </c>
      <c r="G16" s="186">
        <f t="shared" si="2"/>
        <v>78.97342762982143</v>
      </c>
      <c r="H16" s="186">
        <f>H17+H18+H19+H21</f>
        <v>0</v>
      </c>
      <c r="I16" s="186">
        <f t="shared" ref="I16:AU16" si="11">I17+I18+I19+I21</f>
        <v>0</v>
      </c>
      <c r="J16" s="186">
        <f t="shared" si="11"/>
        <v>0</v>
      </c>
      <c r="K16" s="186">
        <f t="shared" si="11"/>
        <v>0</v>
      </c>
      <c r="L16" s="186">
        <f t="shared" si="11"/>
        <v>0</v>
      </c>
      <c r="M16" s="186">
        <f t="shared" si="11"/>
        <v>0</v>
      </c>
      <c r="N16" s="186">
        <f t="shared" si="11"/>
        <v>58413.1008</v>
      </c>
      <c r="O16" s="186">
        <f t="shared" si="11"/>
        <v>58413.1008</v>
      </c>
      <c r="P16" s="186">
        <f>O16*100/N16</f>
        <v>100</v>
      </c>
      <c r="Q16" s="186">
        <f t="shared" si="11"/>
        <v>1951.8986399999999</v>
      </c>
      <c r="R16" s="186">
        <f t="shared" si="11"/>
        <v>1951.8986399999999</v>
      </c>
      <c r="S16" s="186">
        <f t="shared" si="11"/>
        <v>0</v>
      </c>
      <c r="T16" s="186">
        <f t="shared" si="11"/>
        <v>1588.5942400000001</v>
      </c>
      <c r="U16" s="186">
        <f t="shared" si="11"/>
        <v>1588.5942400000001</v>
      </c>
      <c r="V16" s="186">
        <f t="shared" si="11"/>
        <v>0</v>
      </c>
      <c r="W16" s="186">
        <f t="shared" si="11"/>
        <v>0</v>
      </c>
      <c r="X16" s="186">
        <f t="shared" si="11"/>
        <v>0</v>
      </c>
      <c r="Y16" s="186">
        <f t="shared" si="11"/>
        <v>0</v>
      </c>
      <c r="Z16" s="186">
        <f t="shared" si="11"/>
        <v>3952.5202100000001</v>
      </c>
      <c r="AA16" s="186">
        <f t="shared" si="11"/>
        <v>3952.5202100000001</v>
      </c>
      <c r="AB16" s="186">
        <f t="shared" si="11"/>
        <v>0</v>
      </c>
      <c r="AC16" s="186">
        <f t="shared" si="11"/>
        <v>8.4747599999999998</v>
      </c>
      <c r="AD16" s="186">
        <f t="shared" si="11"/>
        <v>8.4747599999999998</v>
      </c>
      <c r="AE16" s="186">
        <f t="shared" si="11"/>
        <v>0</v>
      </c>
      <c r="AF16" s="186">
        <f t="shared" si="11"/>
        <v>1686.9143800000002</v>
      </c>
      <c r="AG16" s="186">
        <f t="shared" si="11"/>
        <v>0</v>
      </c>
      <c r="AH16" s="186">
        <f t="shared" si="11"/>
        <v>0</v>
      </c>
      <c r="AI16" s="186">
        <f t="shared" si="11"/>
        <v>43.409199999999998</v>
      </c>
      <c r="AJ16" s="186">
        <f t="shared" si="11"/>
        <v>0</v>
      </c>
      <c r="AK16" s="186">
        <f t="shared" si="11"/>
        <v>0</v>
      </c>
      <c r="AL16" s="186">
        <f t="shared" si="11"/>
        <v>0</v>
      </c>
      <c r="AM16" s="186">
        <f t="shared" si="11"/>
        <v>0</v>
      </c>
      <c r="AN16" s="186">
        <f t="shared" si="11"/>
        <v>5554.5751199999995</v>
      </c>
      <c r="AO16" s="186">
        <f t="shared" si="11"/>
        <v>0</v>
      </c>
      <c r="AP16" s="186">
        <f t="shared" si="11"/>
        <v>0</v>
      </c>
      <c r="AQ16" s="186">
        <f t="shared" si="11"/>
        <v>0</v>
      </c>
      <c r="AR16" s="186">
        <f t="shared" si="11"/>
        <v>0</v>
      </c>
      <c r="AS16" s="186">
        <f t="shared" si="11"/>
        <v>10264.77478</v>
      </c>
      <c r="AT16" s="186">
        <f t="shared" si="11"/>
        <v>0</v>
      </c>
      <c r="AU16" s="186">
        <f t="shared" si="11"/>
        <v>0</v>
      </c>
      <c r="AV16" s="304"/>
    </row>
    <row r="17" spans="1:48">
      <c r="A17" s="364"/>
      <c r="B17" s="365"/>
      <c r="C17" s="366"/>
      <c r="D17" s="188" t="s">
        <v>37</v>
      </c>
      <c r="E17" s="233">
        <f t="shared" si="10"/>
        <v>0</v>
      </c>
      <c r="F17" s="233">
        <f t="shared" si="10"/>
        <v>0</v>
      </c>
      <c r="G17" s="186" t="e">
        <f t="shared" si="2"/>
        <v>#DIV/0!</v>
      </c>
      <c r="H17" s="184">
        <f>H53+H58+H63+H68+H73+H78+H83+H88+H93+H98+H103+H108+H113+H128+H133+H143+H148</f>
        <v>0</v>
      </c>
      <c r="I17" s="184">
        <f t="shared" ref="I17:AU17" si="12">I53+I58+I63+I68+I73+I78+I83+I88+I93+I98+I103+I108+I113+I128+I133+I143+I148</f>
        <v>0</v>
      </c>
      <c r="J17" s="184">
        <f t="shared" si="12"/>
        <v>0</v>
      </c>
      <c r="K17" s="184">
        <f t="shared" si="12"/>
        <v>0</v>
      </c>
      <c r="L17" s="184">
        <f t="shared" si="12"/>
        <v>0</v>
      </c>
      <c r="M17" s="184">
        <f t="shared" si="12"/>
        <v>0</v>
      </c>
      <c r="N17" s="184">
        <f t="shared" si="12"/>
        <v>0</v>
      </c>
      <c r="O17" s="184">
        <f t="shared" si="12"/>
        <v>0</v>
      </c>
      <c r="P17" s="184">
        <f t="shared" si="12"/>
        <v>0</v>
      </c>
      <c r="Q17" s="184">
        <f t="shared" si="12"/>
        <v>0</v>
      </c>
      <c r="R17" s="184">
        <f t="shared" si="12"/>
        <v>0</v>
      </c>
      <c r="S17" s="184">
        <f t="shared" si="12"/>
        <v>0</v>
      </c>
      <c r="T17" s="184">
        <f t="shared" si="12"/>
        <v>0</v>
      </c>
      <c r="U17" s="184">
        <f t="shared" si="12"/>
        <v>0</v>
      </c>
      <c r="V17" s="184">
        <f t="shared" si="12"/>
        <v>0</v>
      </c>
      <c r="W17" s="184">
        <f t="shared" si="12"/>
        <v>0</v>
      </c>
      <c r="X17" s="184">
        <f t="shared" si="12"/>
        <v>0</v>
      </c>
      <c r="Y17" s="184">
        <f t="shared" si="12"/>
        <v>0</v>
      </c>
      <c r="Z17" s="184">
        <f t="shared" si="12"/>
        <v>0</v>
      </c>
      <c r="AA17" s="184">
        <f t="shared" si="12"/>
        <v>0</v>
      </c>
      <c r="AB17" s="184">
        <f t="shared" si="12"/>
        <v>0</v>
      </c>
      <c r="AC17" s="184">
        <f t="shared" si="12"/>
        <v>0</v>
      </c>
      <c r="AD17" s="184">
        <f t="shared" si="12"/>
        <v>0</v>
      </c>
      <c r="AE17" s="184">
        <f t="shared" si="12"/>
        <v>0</v>
      </c>
      <c r="AF17" s="184">
        <f t="shared" si="12"/>
        <v>0</v>
      </c>
      <c r="AG17" s="184">
        <f t="shared" si="12"/>
        <v>0</v>
      </c>
      <c r="AH17" s="184">
        <f t="shared" si="12"/>
        <v>0</v>
      </c>
      <c r="AI17" s="184">
        <f t="shared" si="12"/>
        <v>0</v>
      </c>
      <c r="AJ17" s="184">
        <f t="shared" si="12"/>
        <v>0</v>
      </c>
      <c r="AK17" s="184">
        <f t="shared" si="12"/>
        <v>0</v>
      </c>
      <c r="AL17" s="184">
        <f t="shared" si="12"/>
        <v>0</v>
      </c>
      <c r="AM17" s="184">
        <f t="shared" si="12"/>
        <v>0</v>
      </c>
      <c r="AN17" s="184">
        <f t="shared" si="12"/>
        <v>0</v>
      </c>
      <c r="AO17" s="184">
        <f t="shared" si="12"/>
        <v>0</v>
      </c>
      <c r="AP17" s="184">
        <f t="shared" si="12"/>
        <v>0</v>
      </c>
      <c r="AQ17" s="184">
        <f t="shared" si="12"/>
        <v>0</v>
      </c>
      <c r="AR17" s="184">
        <f t="shared" si="12"/>
        <v>0</v>
      </c>
      <c r="AS17" s="184">
        <f t="shared" si="12"/>
        <v>0</v>
      </c>
      <c r="AT17" s="184">
        <f t="shared" si="12"/>
        <v>0</v>
      </c>
      <c r="AU17" s="184">
        <f t="shared" si="12"/>
        <v>0</v>
      </c>
      <c r="AV17" s="351"/>
    </row>
    <row r="18" spans="1:48" ht="26.4">
      <c r="A18" s="364"/>
      <c r="B18" s="365"/>
      <c r="C18" s="366"/>
      <c r="D18" s="188" t="s">
        <v>2</v>
      </c>
      <c r="E18" s="233">
        <f t="shared" si="10"/>
        <v>0</v>
      </c>
      <c r="F18" s="233">
        <f t="shared" si="10"/>
        <v>0</v>
      </c>
      <c r="G18" s="186" t="e">
        <f t="shared" si="2"/>
        <v>#DIV/0!</v>
      </c>
      <c r="H18" s="184">
        <f t="shared" ref="H18:AU20" si="13">H54+H59+H64+H69+H74+H79+H84+H89+H94+H99+H104+H109+H114+H129+H134+H144+H149</f>
        <v>0</v>
      </c>
      <c r="I18" s="184">
        <f t="shared" si="13"/>
        <v>0</v>
      </c>
      <c r="J18" s="184">
        <f t="shared" si="13"/>
        <v>0</v>
      </c>
      <c r="K18" s="184">
        <f t="shared" si="13"/>
        <v>0</v>
      </c>
      <c r="L18" s="184">
        <f t="shared" si="13"/>
        <v>0</v>
      </c>
      <c r="M18" s="184">
        <f t="shared" si="13"/>
        <v>0</v>
      </c>
      <c r="N18" s="184">
        <f t="shared" si="13"/>
        <v>0</v>
      </c>
      <c r="O18" s="184">
        <f t="shared" si="13"/>
        <v>0</v>
      </c>
      <c r="P18" s="184">
        <f t="shared" si="13"/>
        <v>0</v>
      </c>
      <c r="Q18" s="184">
        <f t="shared" si="13"/>
        <v>0</v>
      </c>
      <c r="R18" s="184">
        <f t="shared" si="13"/>
        <v>0</v>
      </c>
      <c r="S18" s="184">
        <f t="shared" si="13"/>
        <v>0</v>
      </c>
      <c r="T18" s="184">
        <f t="shared" si="13"/>
        <v>0</v>
      </c>
      <c r="U18" s="184">
        <f t="shared" si="13"/>
        <v>0</v>
      </c>
      <c r="V18" s="184">
        <f t="shared" si="13"/>
        <v>0</v>
      </c>
      <c r="W18" s="184">
        <f t="shared" si="13"/>
        <v>0</v>
      </c>
      <c r="X18" s="184">
        <f t="shared" si="13"/>
        <v>0</v>
      </c>
      <c r="Y18" s="184">
        <f t="shared" si="13"/>
        <v>0</v>
      </c>
      <c r="Z18" s="184">
        <f t="shared" si="13"/>
        <v>0</v>
      </c>
      <c r="AA18" s="184">
        <f t="shared" si="13"/>
        <v>0</v>
      </c>
      <c r="AB18" s="184">
        <f t="shared" si="13"/>
        <v>0</v>
      </c>
      <c r="AC18" s="184">
        <f t="shared" si="13"/>
        <v>0</v>
      </c>
      <c r="AD18" s="184">
        <f t="shared" si="13"/>
        <v>0</v>
      </c>
      <c r="AE18" s="184">
        <f t="shared" si="13"/>
        <v>0</v>
      </c>
      <c r="AF18" s="184">
        <f t="shared" si="13"/>
        <v>0</v>
      </c>
      <c r="AG18" s="184">
        <f t="shared" si="13"/>
        <v>0</v>
      </c>
      <c r="AH18" s="184">
        <f t="shared" si="13"/>
        <v>0</v>
      </c>
      <c r="AI18" s="184">
        <f t="shared" si="13"/>
        <v>0</v>
      </c>
      <c r="AJ18" s="184">
        <f t="shared" si="13"/>
        <v>0</v>
      </c>
      <c r="AK18" s="184">
        <f t="shared" si="13"/>
        <v>0</v>
      </c>
      <c r="AL18" s="184">
        <f t="shared" si="13"/>
        <v>0</v>
      </c>
      <c r="AM18" s="184">
        <f t="shared" si="13"/>
        <v>0</v>
      </c>
      <c r="AN18" s="184">
        <f t="shared" si="13"/>
        <v>0</v>
      </c>
      <c r="AO18" s="184">
        <f t="shared" si="13"/>
        <v>0</v>
      </c>
      <c r="AP18" s="184">
        <f t="shared" si="13"/>
        <v>0</v>
      </c>
      <c r="AQ18" s="184">
        <f t="shared" si="13"/>
        <v>0</v>
      </c>
      <c r="AR18" s="184">
        <f t="shared" si="13"/>
        <v>0</v>
      </c>
      <c r="AS18" s="184">
        <f t="shared" si="13"/>
        <v>0</v>
      </c>
      <c r="AT18" s="184">
        <f t="shared" si="13"/>
        <v>0</v>
      </c>
      <c r="AU18" s="184">
        <f t="shared" si="13"/>
        <v>0</v>
      </c>
      <c r="AV18" s="351"/>
    </row>
    <row r="19" spans="1:48">
      <c r="A19" s="364"/>
      <c r="B19" s="365"/>
      <c r="C19" s="366"/>
      <c r="D19" s="188" t="s">
        <v>43</v>
      </c>
      <c r="E19" s="233">
        <f t="shared" si="10"/>
        <v>83464.262129999988</v>
      </c>
      <c r="F19" s="233">
        <f t="shared" si="10"/>
        <v>65914.588649999991</v>
      </c>
      <c r="G19" s="186">
        <f t="shared" si="2"/>
        <v>78.97342762982143</v>
      </c>
      <c r="H19" s="184">
        <f t="shared" si="13"/>
        <v>0</v>
      </c>
      <c r="I19" s="184">
        <f t="shared" si="13"/>
        <v>0</v>
      </c>
      <c r="J19" s="184">
        <f t="shared" si="13"/>
        <v>0</v>
      </c>
      <c r="K19" s="184">
        <f t="shared" si="13"/>
        <v>0</v>
      </c>
      <c r="L19" s="184">
        <f t="shared" si="13"/>
        <v>0</v>
      </c>
      <c r="M19" s="184">
        <f t="shared" si="13"/>
        <v>0</v>
      </c>
      <c r="N19" s="184">
        <f t="shared" si="13"/>
        <v>58413.1008</v>
      </c>
      <c r="O19" s="184">
        <f t="shared" si="13"/>
        <v>58413.1008</v>
      </c>
      <c r="P19" s="184">
        <f t="shared" si="13"/>
        <v>100</v>
      </c>
      <c r="Q19" s="184">
        <f t="shared" si="13"/>
        <v>1951.8986399999999</v>
      </c>
      <c r="R19" s="184">
        <f t="shared" si="13"/>
        <v>1951.8986399999999</v>
      </c>
      <c r="S19" s="184">
        <f t="shared" si="13"/>
        <v>0</v>
      </c>
      <c r="T19" s="184">
        <f t="shared" si="13"/>
        <v>1588.5942400000001</v>
      </c>
      <c r="U19" s="184">
        <f t="shared" si="13"/>
        <v>1588.5942400000001</v>
      </c>
      <c r="V19" s="184">
        <f t="shared" si="13"/>
        <v>0</v>
      </c>
      <c r="W19" s="184">
        <f t="shared" si="13"/>
        <v>0</v>
      </c>
      <c r="X19" s="184">
        <f t="shared" si="13"/>
        <v>0</v>
      </c>
      <c r="Y19" s="184">
        <f t="shared" si="13"/>
        <v>0</v>
      </c>
      <c r="Z19" s="184">
        <f t="shared" si="13"/>
        <v>3952.5202100000001</v>
      </c>
      <c r="AA19" s="184">
        <f t="shared" si="13"/>
        <v>3952.5202100000001</v>
      </c>
      <c r="AB19" s="184">
        <f t="shared" si="13"/>
        <v>0</v>
      </c>
      <c r="AC19" s="184">
        <f t="shared" si="13"/>
        <v>8.4747599999999998</v>
      </c>
      <c r="AD19" s="184">
        <f t="shared" si="13"/>
        <v>8.4747599999999998</v>
      </c>
      <c r="AE19" s="184">
        <f t="shared" si="13"/>
        <v>0</v>
      </c>
      <c r="AF19" s="184">
        <f t="shared" si="13"/>
        <v>1686.9143800000002</v>
      </c>
      <c r="AG19" s="184">
        <f t="shared" si="13"/>
        <v>0</v>
      </c>
      <c r="AH19" s="184">
        <f t="shared" si="13"/>
        <v>0</v>
      </c>
      <c r="AI19" s="184">
        <f t="shared" si="13"/>
        <v>43.409199999999998</v>
      </c>
      <c r="AJ19" s="184">
        <f t="shared" si="13"/>
        <v>0</v>
      </c>
      <c r="AK19" s="184">
        <f t="shared" si="13"/>
        <v>0</v>
      </c>
      <c r="AL19" s="184">
        <f t="shared" si="13"/>
        <v>0</v>
      </c>
      <c r="AM19" s="184">
        <f t="shared" si="13"/>
        <v>0</v>
      </c>
      <c r="AN19" s="184">
        <f t="shared" si="13"/>
        <v>5554.5751199999995</v>
      </c>
      <c r="AO19" s="184">
        <f t="shared" si="13"/>
        <v>0</v>
      </c>
      <c r="AP19" s="184">
        <f t="shared" si="13"/>
        <v>0</v>
      </c>
      <c r="AQ19" s="184">
        <f t="shared" si="13"/>
        <v>0</v>
      </c>
      <c r="AR19" s="184">
        <f t="shared" si="13"/>
        <v>0</v>
      </c>
      <c r="AS19" s="184">
        <f t="shared" si="13"/>
        <v>10264.77478</v>
      </c>
      <c r="AT19" s="184">
        <f t="shared" si="13"/>
        <v>0</v>
      </c>
      <c r="AU19" s="184">
        <f t="shared" si="13"/>
        <v>0</v>
      </c>
      <c r="AV19" s="351"/>
    </row>
    <row r="20" spans="1:48" ht="27">
      <c r="A20" s="364"/>
      <c r="B20" s="365"/>
      <c r="C20" s="366"/>
      <c r="D20" s="189" t="s">
        <v>273</v>
      </c>
      <c r="E20" s="233">
        <f t="shared" si="10"/>
        <v>65694.015400000004</v>
      </c>
      <c r="F20" s="233">
        <f t="shared" si="10"/>
        <v>64866.437279999998</v>
      </c>
      <c r="G20" s="186">
        <f t="shared" si="2"/>
        <v>98.740253408227503</v>
      </c>
      <c r="H20" s="184">
        <f t="shared" si="13"/>
        <v>0</v>
      </c>
      <c r="I20" s="184">
        <f t="shared" si="13"/>
        <v>0</v>
      </c>
      <c r="J20" s="184">
        <f t="shared" si="13"/>
        <v>0</v>
      </c>
      <c r="K20" s="184">
        <f t="shared" si="13"/>
        <v>0</v>
      </c>
      <c r="L20" s="184">
        <f t="shared" si="13"/>
        <v>0</v>
      </c>
      <c r="M20" s="184">
        <f t="shared" si="13"/>
        <v>0</v>
      </c>
      <c r="N20" s="184">
        <f t="shared" si="13"/>
        <v>58413.1008</v>
      </c>
      <c r="O20" s="184">
        <f t="shared" si="13"/>
        <v>58413.1008</v>
      </c>
      <c r="P20" s="184">
        <f t="shared" si="13"/>
        <v>100</v>
      </c>
      <c r="Q20" s="184">
        <f t="shared" si="13"/>
        <v>1053.3364799999999</v>
      </c>
      <c r="R20" s="184">
        <f t="shared" si="13"/>
        <v>1053.3364799999999</v>
      </c>
      <c r="S20" s="184">
        <f t="shared" si="13"/>
        <v>0</v>
      </c>
      <c r="T20" s="184">
        <f t="shared" si="13"/>
        <v>2405.2564000000002</v>
      </c>
      <c r="U20" s="184">
        <f t="shared" si="13"/>
        <v>2405.2564000000002</v>
      </c>
      <c r="V20" s="184">
        <f t="shared" si="13"/>
        <v>0</v>
      </c>
      <c r="W20" s="184">
        <f t="shared" si="13"/>
        <v>0</v>
      </c>
      <c r="X20" s="184">
        <f t="shared" si="13"/>
        <v>0</v>
      </c>
      <c r="Y20" s="184">
        <f t="shared" si="13"/>
        <v>0</v>
      </c>
      <c r="Z20" s="184">
        <f t="shared" si="13"/>
        <v>2994.7435999999998</v>
      </c>
      <c r="AA20" s="184">
        <f t="shared" si="13"/>
        <v>2994.7435999999998</v>
      </c>
      <c r="AB20" s="184">
        <f t="shared" si="13"/>
        <v>0</v>
      </c>
      <c r="AC20" s="184">
        <f t="shared" si="13"/>
        <v>0</v>
      </c>
      <c r="AD20" s="184">
        <f t="shared" si="13"/>
        <v>0</v>
      </c>
      <c r="AE20" s="184">
        <f t="shared" si="13"/>
        <v>0</v>
      </c>
      <c r="AF20" s="184">
        <f t="shared" si="13"/>
        <v>0</v>
      </c>
      <c r="AG20" s="184">
        <f t="shared" si="13"/>
        <v>0</v>
      </c>
      <c r="AH20" s="184">
        <f t="shared" si="13"/>
        <v>0</v>
      </c>
      <c r="AI20" s="184">
        <f t="shared" si="13"/>
        <v>0</v>
      </c>
      <c r="AJ20" s="184">
        <f t="shared" si="13"/>
        <v>0</v>
      </c>
      <c r="AK20" s="184">
        <f t="shared" si="13"/>
        <v>0</v>
      </c>
      <c r="AL20" s="184">
        <f t="shared" si="13"/>
        <v>0</v>
      </c>
      <c r="AM20" s="184">
        <f t="shared" si="13"/>
        <v>0</v>
      </c>
      <c r="AN20" s="184">
        <f t="shared" si="13"/>
        <v>0</v>
      </c>
      <c r="AO20" s="184">
        <f t="shared" si="13"/>
        <v>0</v>
      </c>
      <c r="AP20" s="184">
        <f t="shared" si="13"/>
        <v>0</v>
      </c>
      <c r="AQ20" s="184">
        <f t="shared" si="13"/>
        <v>0</v>
      </c>
      <c r="AR20" s="184">
        <f t="shared" si="13"/>
        <v>0</v>
      </c>
      <c r="AS20" s="184">
        <f t="shared" si="13"/>
        <v>827.5781199999999</v>
      </c>
      <c r="AT20" s="184">
        <f t="shared" si="13"/>
        <v>0</v>
      </c>
      <c r="AU20" s="184">
        <f t="shared" si="13"/>
        <v>0</v>
      </c>
      <c r="AV20" s="351"/>
    </row>
    <row r="21" spans="1:48">
      <c r="A21" s="367"/>
      <c r="B21" s="368"/>
      <c r="C21" s="369"/>
      <c r="D21" s="209" t="s">
        <v>441</v>
      </c>
      <c r="E21" s="233"/>
      <c r="F21" s="233"/>
      <c r="G21" s="186" t="e">
        <f t="shared" si="2"/>
        <v>#DIV/0!</v>
      </c>
      <c r="H21" s="184"/>
      <c r="I21" s="184"/>
      <c r="J21" s="190"/>
      <c r="K21" s="184"/>
      <c r="L21" s="184"/>
      <c r="M21" s="190"/>
      <c r="N21" s="184"/>
      <c r="O21" s="184"/>
      <c r="P21" s="190"/>
      <c r="Q21" s="184"/>
      <c r="R21" s="184"/>
      <c r="S21" s="190"/>
      <c r="T21" s="184"/>
      <c r="U21" s="184"/>
      <c r="V21" s="190"/>
      <c r="W21" s="184"/>
      <c r="X21" s="184"/>
      <c r="Y21" s="190"/>
      <c r="Z21" s="184"/>
      <c r="AA21" s="184"/>
      <c r="AB21" s="190"/>
      <c r="AC21" s="184"/>
      <c r="AD21" s="184"/>
      <c r="AE21" s="190"/>
      <c r="AF21" s="184"/>
      <c r="AG21" s="184"/>
      <c r="AH21" s="190"/>
      <c r="AI21" s="184"/>
      <c r="AJ21" s="184"/>
      <c r="AK21" s="190"/>
      <c r="AL21" s="190"/>
      <c r="AM21" s="190"/>
      <c r="AN21" s="184"/>
      <c r="AO21" s="184"/>
      <c r="AP21" s="190"/>
      <c r="AQ21" s="190"/>
      <c r="AR21" s="190"/>
      <c r="AS21" s="184"/>
      <c r="AT21" s="190"/>
      <c r="AU21" s="190"/>
      <c r="AV21" s="351"/>
    </row>
    <row r="22" spans="1:48">
      <c r="A22" s="352" t="s">
        <v>36</v>
      </c>
      <c r="B22" s="352"/>
      <c r="C22" s="352"/>
      <c r="D22" s="189"/>
      <c r="E22" s="233">
        <f t="shared" ref="E22:F33" si="14">H22+K22+N22+Q22+T22+W22+Z22+AC22+AF22+AI22+AN22+AS22</f>
        <v>0</v>
      </c>
      <c r="F22" s="233">
        <f t="shared" si="14"/>
        <v>0</v>
      </c>
      <c r="G22" s="186" t="e">
        <f t="shared" si="2"/>
        <v>#DIV/0!</v>
      </c>
      <c r="H22" s="184"/>
      <c r="I22" s="184"/>
      <c r="J22" s="190"/>
      <c r="K22" s="184"/>
      <c r="L22" s="184"/>
      <c r="M22" s="190"/>
      <c r="N22" s="184"/>
      <c r="O22" s="184"/>
      <c r="P22" s="190"/>
      <c r="Q22" s="184"/>
      <c r="R22" s="184"/>
      <c r="S22" s="190"/>
      <c r="T22" s="184"/>
      <c r="U22" s="184"/>
      <c r="V22" s="190"/>
      <c r="W22" s="184"/>
      <c r="X22" s="184"/>
      <c r="Y22" s="190"/>
      <c r="Z22" s="184"/>
      <c r="AA22" s="184"/>
      <c r="AB22" s="190"/>
      <c r="AC22" s="184"/>
      <c r="AD22" s="184"/>
      <c r="AE22" s="190"/>
      <c r="AF22" s="184"/>
      <c r="AG22" s="184"/>
      <c r="AH22" s="190"/>
      <c r="AI22" s="184"/>
      <c r="AJ22" s="184"/>
      <c r="AK22" s="190"/>
      <c r="AL22" s="190"/>
      <c r="AM22" s="190"/>
      <c r="AN22" s="184"/>
      <c r="AO22" s="184"/>
      <c r="AP22" s="190"/>
      <c r="AQ22" s="190"/>
      <c r="AR22" s="190"/>
      <c r="AS22" s="184"/>
      <c r="AT22" s="190"/>
      <c r="AU22" s="190"/>
      <c r="AV22" s="351"/>
    </row>
    <row r="23" spans="1:48">
      <c r="A23" s="361" t="s">
        <v>289</v>
      </c>
      <c r="B23" s="362"/>
      <c r="C23" s="363"/>
      <c r="D23" s="194" t="s">
        <v>41</v>
      </c>
      <c r="E23" s="233">
        <f t="shared" si="14"/>
        <v>53977.093699999998</v>
      </c>
      <c r="F23" s="233">
        <f t="shared" si="14"/>
        <v>17288.103490000001</v>
      </c>
      <c r="G23" s="186">
        <f t="shared" si="2"/>
        <v>32.028592695423328</v>
      </c>
      <c r="H23" s="184">
        <f>H24+H25+H26+H28</f>
        <v>0</v>
      </c>
      <c r="I23" s="184">
        <f t="shared" ref="I23:AU23" si="15">I24+I25+I26+I28</f>
        <v>0</v>
      </c>
      <c r="J23" s="184">
        <f t="shared" si="15"/>
        <v>0</v>
      </c>
      <c r="K23" s="184">
        <f t="shared" si="15"/>
        <v>0</v>
      </c>
      <c r="L23" s="184">
        <f t="shared" si="15"/>
        <v>0</v>
      </c>
      <c r="M23" s="184">
        <f t="shared" si="15"/>
        <v>0</v>
      </c>
      <c r="N23" s="184">
        <f t="shared" si="15"/>
        <v>0</v>
      </c>
      <c r="O23" s="184">
        <f t="shared" si="15"/>
        <v>0</v>
      </c>
      <c r="P23" s="184">
        <f t="shared" si="15"/>
        <v>0</v>
      </c>
      <c r="Q23" s="184">
        <f t="shared" si="15"/>
        <v>0</v>
      </c>
      <c r="R23" s="184">
        <f t="shared" si="15"/>
        <v>0</v>
      </c>
      <c r="S23" s="184">
        <f t="shared" si="15"/>
        <v>0</v>
      </c>
      <c r="T23" s="184">
        <f t="shared" si="15"/>
        <v>0</v>
      </c>
      <c r="U23" s="184">
        <f t="shared" si="15"/>
        <v>0</v>
      </c>
      <c r="V23" s="184">
        <f t="shared" si="15"/>
        <v>0</v>
      </c>
      <c r="W23" s="184">
        <f t="shared" si="15"/>
        <v>0</v>
      </c>
      <c r="X23" s="184">
        <f t="shared" si="15"/>
        <v>0</v>
      </c>
      <c r="Y23" s="184">
        <f t="shared" si="15"/>
        <v>0</v>
      </c>
      <c r="Z23" s="184">
        <f t="shared" si="15"/>
        <v>0</v>
      </c>
      <c r="AA23" s="184">
        <f t="shared" si="15"/>
        <v>0</v>
      </c>
      <c r="AB23" s="184">
        <f t="shared" si="15"/>
        <v>0</v>
      </c>
      <c r="AC23" s="184">
        <f t="shared" si="15"/>
        <v>7532.2655599999998</v>
      </c>
      <c r="AD23" s="184">
        <f t="shared" si="15"/>
        <v>7532.2655599999998</v>
      </c>
      <c r="AE23" s="184">
        <f t="shared" si="15"/>
        <v>0</v>
      </c>
      <c r="AF23" s="184">
        <f t="shared" si="15"/>
        <v>23928.403179999998</v>
      </c>
      <c r="AG23" s="184">
        <f t="shared" si="15"/>
        <v>9755.8379300000015</v>
      </c>
      <c r="AH23" s="184">
        <f t="shared" si="15"/>
        <v>0</v>
      </c>
      <c r="AI23" s="184">
        <f t="shared" si="15"/>
        <v>12289.42496</v>
      </c>
      <c r="AJ23" s="184">
        <f t="shared" si="15"/>
        <v>0</v>
      </c>
      <c r="AK23" s="184">
        <f t="shared" si="15"/>
        <v>0</v>
      </c>
      <c r="AL23" s="184">
        <f t="shared" si="15"/>
        <v>0</v>
      </c>
      <c r="AM23" s="184">
        <f t="shared" si="15"/>
        <v>0</v>
      </c>
      <c r="AN23" s="184">
        <f t="shared" si="15"/>
        <v>10227</v>
      </c>
      <c r="AO23" s="184">
        <f t="shared" si="15"/>
        <v>0</v>
      </c>
      <c r="AP23" s="184">
        <f t="shared" si="15"/>
        <v>0</v>
      </c>
      <c r="AQ23" s="184">
        <f t="shared" si="15"/>
        <v>0</v>
      </c>
      <c r="AR23" s="184">
        <f t="shared" si="15"/>
        <v>0</v>
      </c>
      <c r="AS23" s="184">
        <f t="shared" si="15"/>
        <v>0</v>
      </c>
      <c r="AT23" s="184">
        <f t="shared" si="15"/>
        <v>0</v>
      </c>
      <c r="AU23" s="184">
        <f t="shared" si="15"/>
        <v>0</v>
      </c>
      <c r="AV23" s="351"/>
    </row>
    <row r="24" spans="1:48">
      <c r="A24" s="364"/>
      <c r="B24" s="365"/>
      <c r="C24" s="366"/>
      <c r="D24" s="188" t="s">
        <v>37</v>
      </c>
      <c r="E24" s="233">
        <f t="shared" si="14"/>
        <v>2248.6626999999999</v>
      </c>
      <c r="F24" s="233">
        <f t="shared" si="14"/>
        <v>0</v>
      </c>
      <c r="G24" s="186">
        <f t="shared" si="2"/>
        <v>0</v>
      </c>
      <c r="H24" s="184">
        <f>H761</f>
        <v>0</v>
      </c>
      <c r="I24" s="184">
        <f t="shared" ref="I24:AU24" si="16">I761</f>
        <v>0</v>
      </c>
      <c r="J24" s="184">
        <f t="shared" si="16"/>
        <v>0</v>
      </c>
      <c r="K24" s="184">
        <f t="shared" si="16"/>
        <v>0</v>
      </c>
      <c r="L24" s="184">
        <f t="shared" si="16"/>
        <v>0</v>
      </c>
      <c r="M24" s="184">
        <f t="shared" si="16"/>
        <v>0</v>
      </c>
      <c r="N24" s="184">
        <f t="shared" si="16"/>
        <v>0</v>
      </c>
      <c r="O24" s="184">
        <f t="shared" si="16"/>
        <v>0</v>
      </c>
      <c r="P24" s="184">
        <f t="shared" si="16"/>
        <v>0</v>
      </c>
      <c r="Q24" s="184">
        <f t="shared" si="16"/>
        <v>0</v>
      </c>
      <c r="R24" s="184">
        <f t="shared" si="16"/>
        <v>0</v>
      </c>
      <c r="S24" s="184">
        <f t="shared" si="16"/>
        <v>0</v>
      </c>
      <c r="T24" s="184">
        <f t="shared" si="16"/>
        <v>0</v>
      </c>
      <c r="U24" s="184">
        <f t="shared" si="16"/>
        <v>0</v>
      </c>
      <c r="V24" s="184">
        <f t="shared" si="16"/>
        <v>0</v>
      </c>
      <c r="W24" s="184">
        <f t="shared" si="16"/>
        <v>0</v>
      </c>
      <c r="X24" s="184">
        <f t="shared" si="16"/>
        <v>0</v>
      </c>
      <c r="Y24" s="184">
        <f t="shared" si="16"/>
        <v>0</v>
      </c>
      <c r="Z24" s="184">
        <f t="shared" si="16"/>
        <v>0</v>
      </c>
      <c r="AA24" s="184">
        <f t="shared" si="16"/>
        <v>0</v>
      </c>
      <c r="AB24" s="184">
        <f t="shared" si="16"/>
        <v>0</v>
      </c>
      <c r="AC24" s="184">
        <f t="shared" si="16"/>
        <v>0</v>
      </c>
      <c r="AD24" s="184">
        <f t="shared" si="16"/>
        <v>0</v>
      </c>
      <c r="AE24" s="184">
        <f t="shared" si="16"/>
        <v>0</v>
      </c>
      <c r="AF24" s="184">
        <f t="shared" si="16"/>
        <v>2248.6626999999999</v>
      </c>
      <c r="AG24" s="184">
        <f t="shared" si="16"/>
        <v>0</v>
      </c>
      <c r="AH24" s="184">
        <f t="shared" si="16"/>
        <v>0</v>
      </c>
      <c r="AI24" s="184">
        <f t="shared" si="16"/>
        <v>0</v>
      </c>
      <c r="AJ24" s="184">
        <f t="shared" si="16"/>
        <v>0</v>
      </c>
      <c r="AK24" s="184">
        <f t="shared" si="16"/>
        <v>0</v>
      </c>
      <c r="AL24" s="184">
        <f t="shared" si="16"/>
        <v>0</v>
      </c>
      <c r="AM24" s="184">
        <f t="shared" si="16"/>
        <v>0</v>
      </c>
      <c r="AN24" s="184">
        <f t="shared" si="16"/>
        <v>0</v>
      </c>
      <c r="AO24" s="184">
        <f t="shared" si="16"/>
        <v>0</v>
      </c>
      <c r="AP24" s="184">
        <f t="shared" si="16"/>
        <v>0</v>
      </c>
      <c r="AQ24" s="184">
        <f t="shared" si="16"/>
        <v>0</v>
      </c>
      <c r="AR24" s="184">
        <f t="shared" si="16"/>
        <v>0</v>
      </c>
      <c r="AS24" s="184">
        <f t="shared" si="16"/>
        <v>0</v>
      </c>
      <c r="AT24" s="184">
        <f t="shared" si="16"/>
        <v>0</v>
      </c>
      <c r="AU24" s="184">
        <f t="shared" si="16"/>
        <v>0</v>
      </c>
      <c r="AV24" s="351"/>
    </row>
    <row r="25" spans="1:48" ht="26.4">
      <c r="A25" s="364"/>
      <c r="B25" s="365"/>
      <c r="C25" s="366"/>
      <c r="D25" s="188" t="s">
        <v>2</v>
      </c>
      <c r="E25" s="233">
        <f t="shared" si="14"/>
        <v>4583.2979999999998</v>
      </c>
      <c r="F25" s="233">
        <f t="shared" si="14"/>
        <v>0</v>
      </c>
      <c r="G25" s="186">
        <f t="shared" si="2"/>
        <v>0</v>
      </c>
      <c r="H25" s="184">
        <f t="shared" ref="H25:AU28" si="17">H762</f>
        <v>0</v>
      </c>
      <c r="I25" s="184">
        <f t="shared" si="17"/>
        <v>0</v>
      </c>
      <c r="J25" s="184">
        <f t="shared" si="17"/>
        <v>0</v>
      </c>
      <c r="K25" s="184">
        <f t="shared" si="17"/>
        <v>0</v>
      </c>
      <c r="L25" s="184">
        <f t="shared" si="17"/>
        <v>0</v>
      </c>
      <c r="M25" s="184">
        <f t="shared" si="17"/>
        <v>0</v>
      </c>
      <c r="N25" s="184">
        <f t="shared" si="17"/>
        <v>0</v>
      </c>
      <c r="O25" s="184">
        <f t="shared" si="17"/>
        <v>0</v>
      </c>
      <c r="P25" s="184">
        <f t="shared" si="17"/>
        <v>0</v>
      </c>
      <c r="Q25" s="184">
        <f t="shared" si="17"/>
        <v>0</v>
      </c>
      <c r="R25" s="184">
        <f t="shared" si="17"/>
        <v>0</v>
      </c>
      <c r="S25" s="184">
        <f t="shared" si="17"/>
        <v>0</v>
      </c>
      <c r="T25" s="184">
        <f t="shared" si="17"/>
        <v>0</v>
      </c>
      <c r="U25" s="184">
        <f t="shared" si="17"/>
        <v>0</v>
      </c>
      <c r="V25" s="184">
        <f t="shared" si="17"/>
        <v>0</v>
      </c>
      <c r="W25" s="184">
        <f t="shared" si="17"/>
        <v>0</v>
      </c>
      <c r="X25" s="184">
        <f t="shared" si="17"/>
        <v>0</v>
      </c>
      <c r="Y25" s="184">
        <f t="shared" si="17"/>
        <v>0</v>
      </c>
      <c r="Z25" s="184">
        <f t="shared" si="17"/>
        <v>0</v>
      </c>
      <c r="AA25" s="184">
        <f t="shared" si="17"/>
        <v>0</v>
      </c>
      <c r="AB25" s="184">
        <f t="shared" si="17"/>
        <v>0</v>
      </c>
      <c r="AC25" s="184">
        <f t="shared" si="17"/>
        <v>0</v>
      </c>
      <c r="AD25" s="184">
        <f t="shared" si="17"/>
        <v>0</v>
      </c>
      <c r="AE25" s="184">
        <f t="shared" si="17"/>
        <v>0</v>
      </c>
      <c r="AF25" s="184">
        <f t="shared" si="17"/>
        <v>3517.2185500000001</v>
      </c>
      <c r="AG25" s="184">
        <f t="shared" si="17"/>
        <v>0</v>
      </c>
      <c r="AH25" s="184">
        <f t="shared" si="17"/>
        <v>0</v>
      </c>
      <c r="AI25" s="184">
        <f t="shared" si="17"/>
        <v>1066.07945</v>
      </c>
      <c r="AJ25" s="184">
        <f t="shared" si="17"/>
        <v>0</v>
      </c>
      <c r="AK25" s="184">
        <f t="shared" si="17"/>
        <v>0</v>
      </c>
      <c r="AL25" s="184">
        <f t="shared" si="17"/>
        <v>0</v>
      </c>
      <c r="AM25" s="184">
        <f t="shared" si="17"/>
        <v>0</v>
      </c>
      <c r="AN25" s="184">
        <f t="shared" si="17"/>
        <v>0</v>
      </c>
      <c r="AO25" s="184">
        <f t="shared" si="17"/>
        <v>0</v>
      </c>
      <c r="AP25" s="184">
        <f t="shared" si="17"/>
        <v>0</v>
      </c>
      <c r="AQ25" s="184">
        <f t="shared" si="17"/>
        <v>0</v>
      </c>
      <c r="AR25" s="184">
        <f t="shared" si="17"/>
        <v>0</v>
      </c>
      <c r="AS25" s="184">
        <f t="shared" si="17"/>
        <v>0</v>
      </c>
      <c r="AT25" s="184">
        <f t="shared" si="17"/>
        <v>0</v>
      </c>
      <c r="AU25" s="184">
        <f t="shared" si="17"/>
        <v>0</v>
      </c>
      <c r="AV25" s="351"/>
    </row>
    <row r="26" spans="1:48">
      <c r="A26" s="364"/>
      <c r="B26" s="365"/>
      <c r="C26" s="366"/>
      <c r="D26" s="188" t="s">
        <v>43</v>
      </c>
      <c r="E26" s="233">
        <f t="shared" si="14"/>
        <v>40594.633000000002</v>
      </c>
      <c r="F26" s="233">
        <f t="shared" si="14"/>
        <v>14155.494979999999</v>
      </c>
      <c r="G26" s="186">
        <f t="shared" si="2"/>
        <v>34.870360769119401</v>
      </c>
      <c r="H26" s="184">
        <f t="shared" si="17"/>
        <v>0</v>
      </c>
      <c r="I26" s="184">
        <f t="shared" si="17"/>
        <v>0</v>
      </c>
      <c r="J26" s="184">
        <f t="shared" si="17"/>
        <v>0</v>
      </c>
      <c r="K26" s="184">
        <f t="shared" si="17"/>
        <v>0</v>
      </c>
      <c r="L26" s="184">
        <f t="shared" si="17"/>
        <v>0</v>
      </c>
      <c r="M26" s="184">
        <f t="shared" si="17"/>
        <v>0</v>
      </c>
      <c r="N26" s="184">
        <f t="shared" si="17"/>
        <v>0</v>
      </c>
      <c r="O26" s="184">
        <f t="shared" si="17"/>
        <v>0</v>
      </c>
      <c r="P26" s="184">
        <f t="shared" si="17"/>
        <v>0</v>
      </c>
      <c r="Q26" s="184">
        <f t="shared" si="17"/>
        <v>0</v>
      </c>
      <c r="R26" s="184">
        <f t="shared" si="17"/>
        <v>0</v>
      </c>
      <c r="S26" s="184">
        <f t="shared" si="17"/>
        <v>0</v>
      </c>
      <c r="T26" s="184">
        <f t="shared" si="17"/>
        <v>0</v>
      </c>
      <c r="U26" s="184">
        <f t="shared" si="17"/>
        <v>0</v>
      </c>
      <c r="V26" s="184">
        <f t="shared" si="17"/>
        <v>0</v>
      </c>
      <c r="W26" s="184">
        <f t="shared" si="17"/>
        <v>0</v>
      </c>
      <c r="X26" s="184">
        <f t="shared" si="17"/>
        <v>0</v>
      </c>
      <c r="Y26" s="184">
        <f t="shared" si="17"/>
        <v>0</v>
      </c>
      <c r="Z26" s="184">
        <f t="shared" si="17"/>
        <v>0</v>
      </c>
      <c r="AA26" s="184">
        <f t="shared" si="17"/>
        <v>0</v>
      </c>
      <c r="AB26" s="184">
        <f t="shared" si="17"/>
        <v>0</v>
      </c>
      <c r="AC26" s="184">
        <f t="shared" si="17"/>
        <v>6169.0022499999995</v>
      </c>
      <c r="AD26" s="184">
        <f t="shared" si="17"/>
        <v>6169.0022499999995</v>
      </c>
      <c r="AE26" s="184">
        <f t="shared" si="17"/>
        <v>0</v>
      </c>
      <c r="AF26" s="184">
        <f t="shared" si="17"/>
        <v>14442.176729999999</v>
      </c>
      <c r="AG26" s="184">
        <f t="shared" si="17"/>
        <v>7986.4927300000008</v>
      </c>
      <c r="AH26" s="184">
        <f t="shared" si="17"/>
        <v>0</v>
      </c>
      <c r="AI26" s="184">
        <f t="shared" si="17"/>
        <v>9756.454020000001</v>
      </c>
      <c r="AJ26" s="184">
        <f t="shared" si="17"/>
        <v>0</v>
      </c>
      <c r="AK26" s="184">
        <f t="shared" si="17"/>
        <v>0</v>
      </c>
      <c r="AL26" s="184">
        <f t="shared" si="17"/>
        <v>0</v>
      </c>
      <c r="AM26" s="184">
        <f t="shared" si="17"/>
        <v>0</v>
      </c>
      <c r="AN26" s="184">
        <f t="shared" si="17"/>
        <v>10227</v>
      </c>
      <c r="AO26" s="184">
        <f t="shared" si="17"/>
        <v>0</v>
      </c>
      <c r="AP26" s="184">
        <f t="shared" si="17"/>
        <v>0</v>
      </c>
      <c r="AQ26" s="184">
        <f t="shared" si="17"/>
        <v>0</v>
      </c>
      <c r="AR26" s="184">
        <f t="shared" si="17"/>
        <v>0</v>
      </c>
      <c r="AS26" s="184">
        <f t="shared" si="17"/>
        <v>0</v>
      </c>
      <c r="AT26" s="184">
        <f t="shared" si="17"/>
        <v>0</v>
      </c>
      <c r="AU26" s="184">
        <f t="shared" si="17"/>
        <v>0</v>
      </c>
      <c r="AV26" s="351"/>
    </row>
    <row r="27" spans="1:48" ht="27">
      <c r="A27" s="364"/>
      <c r="B27" s="365"/>
      <c r="C27" s="366"/>
      <c r="D27" s="189" t="s">
        <v>273</v>
      </c>
      <c r="E27" s="233">
        <f t="shared" si="14"/>
        <v>0</v>
      </c>
      <c r="F27" s="233">
        <f t="shared" si="14"/>
        <v>0</v>
      </c>
      <c r="G27" s="186" t="e">
        <f t="shared" si="2"/>
        <v>#DIV/0!</v>
      </c>
      <c r="H27" s="184">
        <f t="shared" si="17"/>
        <v>0</v>
      </c>
      <c r="I27" s="184">
        <f t="shared" si="17"/>
        <v>0</v>
      </c>
      <c r="J27" s="184">
        <f t="shared" si="17"/>
        <v>0</v>
      </c>
      <c r="K27" s="184">
        <f t="shared" si="17"/>
        <v>0</v>
      </c>
      <c r="L27" s="184">
        <f t="shared" si="17"/>
        <v>0</v>
      </c>
      <c r="M27" s="184">
        <f t="shared" si="17"/>
        <v>0</v>
      </c>
      <c r="N27" s="184">
        <f t="shared" si="17"/>
        <v>0</v>
      </c>
      <c r="O27" s="184">
        <f t="shared" si="17"/>
        <v>0</v>
      </c>
      <c r="P27" s="184">
        <f t="shared" si="17"/>
        <v>0</v>
      </c>
      <c r="Q27" s="184">
        <f t="shared" si="17"/>
        <v>0</v>
      </c>
      <c r="R27" s="184">
        <f t="shared" si="17"/>
        <v>0</v>
      </c>
      <c r="S27" s="184">
        <f t="shared" si="17"/>
        <v>0</v>
      </c>
      <c r="T27" s="184">
        <f t="shared" si="17"/>
        <v>0</v>
      </c>
      <c r="U27" s="184">
        <f t="shared" si="17"/>
        <v>0</v>
      </c>
      <c r="V27" s="184">
        <f t="shared" si="17"/>
        <v>0</v>
      </c>
      <c r="W27" s="184">
        <f t="shared" si="17"/>
        <v>0</v>
      </c>
      <c r="X27" s="184">
        <f t="shared" si="17"/>
        <v>0</v>
      </c>
      <c r="Y27" s="184">
        <f t="shared" si="17"/>
        <v>0</v>
      </c>
      <c r="Z27" s="184">
        <f t="shared" si="17"/>
        <v>0</v>
      </c>
      <c r="AA27" s="184">
        <f t="shared" si="17"/>
        <v>0</v>
      </c>
      <c r="AB27" s="184">
        <f t="shared" si="17"/>
        <v>0</v>
      </c>
      <c r="AC27" s="184">
        <f t="shared" si="17"/>
        <v>0</v>
      </c>
      <c r="AD27" s="184">
        <f t="shared" si="17"/>
        <v>0</v>
      </c>
      <c r="AE27" s="184">
        <f t="shared" si="17"/>
        <v>0</v>
      </c>
      <c r="AF27" s="184">
        <f t="shared" si="17"/>
        <v>0</v>
      </c>
      <c r="AG27" s="184">
        <f t="shared" si="17"/>
        <v>0</v>
      </c>
      <c r="AH27" s="184">
        <f t="shared" si="17"/>
        <v>0</v>
      </c>
      <c r="AI27" s="184">
        <f t="shared" si="17"/>
        <v>0</v>
      </c>
      <c r="AJ27" s="184">
        <f t="shared" si="17"/>
        <v>0</v>
      </c>
      <c r="AK27" s="184">
        <f t="shared" si="17"/>
        <v>0</v>
      </c>
      <c r="AL27" s="184">
        <f t="shared" si="17"/>
        <v>0</v>
      </c>
      <c r="AM27" s="184">
        <f t="shared" si="17"/>
        <v>0</v>
      </c>
      <c r="AN27" s="184">
        <f t="shared" si="17"/>
        <v>0</v>
      </c>
      <c r="AO27" s="184">
        <f t="shared" si="17"/>
        <v>0</v>
      </c>
      <c r="AP27" s="184">
        <f t="shared" si="17"/>
        <v>0</v>
      </c>
      <c r="AQ27" s="184">
        <f t="shared" si="17"/>
        <v>0</v>
      </c>
      <c r="AR27" s="184">
        <f t="shared" si="17"/>
        <v>0</v>
      </c>
      <c r="AS27" s="184">
        <f t="shared" si="17"/>
        <v>0</v>
      </c>
      <c r="AT27" s="184">
        <f t="shared" si="17"/>
        <v>0</v>
      </c>
      <c r="AU27" s="184">
        <f t="shared" si="17"/>
        <v>0</v>
      </c>
      <c r="AV27" s="351"/>
    </row>
    <row r="28" spans="1:48">
      <c r="A28" s="367"/>
      <c r="B28" s="368"/>
      <c r="C28" s="369"/>
      <c r="D28" s="209" t="s">
        <v>441</v>
      </c>
      <c r="E28" s="233">
        <f t="shared" si="14"/>
        <v>6550.5</v>
      </c>
      <c r="F28" s="233">
        <f t="shared" si="14"/>
        <v>3132.60851</v>
      </c>
      <c r="G28" s="186">
        <f t="shared" si="2"/>
        <v>47.822433554690477</v>
      </c>
      <c r="H28" s="184">
        <f>H765</f>
        <v>0</v>
      </c>
      <c r="I28" s="184">
        <f t="shared" si="17"/>
        <v>0</v>
      </c>
      <c r="J28" s="184">
        <f t="shared" si="17"/>
        <v>0</v>
      </c>
      <c r="K28" s="184">
        <f t="shared" si="17"/>
        <v>0</v>
      </c>
      <c r="L28" s="184">
        <f t="shared" si="17"/>
        <v>0</v>
      </c>
      <c r="M28" s="184">
        <f t="shared" si="17"/>
        <v>0</v>
      </c>
      <c r="N28" s="184">
        <f t="shared" si="17"/>
        <v>0</v>
      </c>
      <c r="O28" s="184">
        <f t="shared" si="17"/>
        <v>0</v>
      </c>
      <c r="P28" s="184">
        <f t="shared" si="17"/>
        <v>0</v>
      </c>
      <c r="Q28" s="184">
        <f t="shared" si="17"/>
        <v>0</v>
      </c>
      <c r="R28" s="184">
        <f t="shared" si="17"/>
        <v>0</v>
      </c>
      <c r="S28" s="184">
        <f t="shared" si="17"/>
        <v>0</v>
      </c>
      <c r="T28" s="184">
        <f t="shared" si="17"/>
        <v>0</v>
      </c>
      <c r="U28" s="184">
        <f t="shared" si="17"/>
        <v>0</v>
      </c>
      <c r="V28" s="184">
        <f t="shared" si="17"/>
        <v>0</v>
      </c>
      <c r="W28" s="184">
        <f t="shared" si="17"/>
        <v>0</v>
      </c>
      <c r="X28" s="184">
        <f t="shared" si="17"/>
        <v>0</v>
      </c>
      <c r="Y28" s="184">
        <f t="shared" si="17"/>
        <v>0</v>
      </c>
      <c r="Z28" s="184">
        <f t="shared" si="17"/>
        <v>0</v>
      </c>
      <c r="AA28" s="184">
        <f t="shared" si="17"/>
        <v>0</v>
      </c>
      <c r="AB28" s="184">
        <f t="shared" si="17"/>
        <v>0</v>
      </c>
      <c r="AC28" s="184">
        <f t="shared" si="17"/>
        <v>1363.26331</v>
      </c>
      <c r="AD28" s="184">
        <f t="shared" si="17"/>
        <v>1363.26331</v>
      </c>
      <c r="AE28" s="184">
        <f t="shared" si="17"/>
        <v>0</v>
      </c>
      <c r="AF28" s="184">
        <f t="shared" si="17"/>
        <v>3720.3452000000002</v>
      </c>
      <c r="AG28" s="184">
        <f t="shared" si="17"/>
        <v>1769.3452</v>
      </c>
      <c r="AH28" s="184">
        <f t="shared" si="17"/>
        <v>0</v>
      </c>
      <c r="AI28" s="184">
        <f t="shared" si="17"/>
        <v>1466.8914899999997</v>
      </c>
      <c r="AJ28" s="184">
        <f t="shared" si="17"/>
        <v>0</v>
      </c>
      <c r="AK28" s="184">
        <f t="shared" si="17"/>
        <v>0</v>
      </c>
      <c r="AL28" s="184">
        <f t="shared" si="17"/>
        <v>0</v>
      </c>
      <c r="AM28" s="184">
        <f t="shared" si="17"/>
        <v>0</v>
      </c>
      <c r="AN28" s="184">
        <f t="shared" si="17"/>
        <v>0</v>
      </c>
      <c r="AO28" s="184">
        <f t="shared" si="17"/>
        <v>0</v>
      </c>
      <c r="AP28" s="184">
        <f t="shared" si="17"/>
        <v>0</v>
      </c>
      <c r="AQ28" s="184">
        <f t="shared" si="17"/>
        <v>0</v>
      </c>
      <c r="AR28" s="184">
        <f t="shared" si="17"/>
        <v>0</v>
      </c>
      <c r="AS28" s="184">
        <f t="shared" si="17"/>
        <v>0</v>
      </c>
      <c r="AT28" s="184">
        <f t="shared" si="17"/>
        <v>0</v>
      </c>
      <c r="AU28" s="184">
        <f t="shared" si="17"/>
        <v>0</v>
      </c>
      <c r="AV28" s="351"/>
    </row>
    <row r="29" spans="1:48">
      <c r="A29" s="361" t="s">
        <v>291</v>
      </c>
      <c r="B29" s="362"/>
      <c r="C29" s="363"/>
      <c r="D29" s="194" t="s">
        <v>41</v>
      </c>
      <c r="E29" s="233">
        <f t="shared" si="14"/>
        <v>83464.262129999988</v>
      </c>
      <c r="F29" s="233">
        <f t="shared" si="14"/>
        <v>65914.588649999991</v>
      </c>
      <c r="G29" s="186">
        <f t="shared" si="2"/>
        <v>78.97342762982143</v>
      </c>
      <c r="H29" s="184">
        <f>H30+H31+H32+H34</f>
        <v>0</v>
      </c>
      <c r="I29" s="184">
        <f t="shared" ref="I29:AU29" si="18">I30+I31+I32+I34</f>
        <v>0</v>
      </c>
      <c r="J29" s="184">
        <f t="shared" si="18"/>
        <v>0</v>
      </c>
      <c r="K29" s="184">
        <f t="shared" si="18"/>
        <v>0</v>
      </c>
      <c r="L29" s="184">
        <f t="shared" si="18"/>
        <v>0</v>
      </c>
      <c r="M29" s="184">
        <f t="shared" si="18"/>
        <v>0</v>
      </c>
      <c r="N29" s="184">
        <f t="shared" si="18"/>
        <v>58413.1008</v>
      </c>
      <c r="O29" s="184">
        <f t="shared" si="18"/>
        <v>58413.1008</v>
      </c>
      <c r="P29" s="184">
        <f t="shared" si="18"/>
        <v>100</v>
      </c>
      <c r="Q29" s="184">
        <f t="shared" si="18"/>
        <v>1951.8986399999999</v>
      </c>
      <c r="R29" s="184">
        <f t="shared" si="18"/>
        <v>1951.8986399999999</v>
      </c>
      <c r="S29" s="184">
        <f t="shared" si="18"/>
        <v>0</v>
      </c>
      <c r="T29" s="184">
        <f t="shared" si="18"/>
        <v>1588.5942400000001</v>
      </c>
      <c r="U29" s="184">
        <f t="shared" si="18"/>
        <v>1588.5942400000001</v>
      </c>
      <c r="V29" s="184">
        <f t="shared" si="18"/>
        <v>0</v>
      </c>
      <c r="W29" s="184">
        <f t="shared" si="18"/>
        <v>0</v>
      </c>
      <c r="X29" s="184">
        <f t="shared" si="18"/>
        <v>0</v>
      </c>
      <c r="Y29" s="184">
        <f t="shared" si="18"/>
        <v>0</v>
      </c>
      <c r="Z29" s="184">
        <f t="shared" si="18"/>
        <v>3952.5202100000001</v>
      </c>
      <c r="AA29" s="184">
        <f t="shared" si="18"/>
        <v>3952.5202100000001</v>
      </c>
      <c r="AB29" s="184">
        <f t="shared" si="18"/>
        <v>0</v>
      </c>
      <c r="AC29" s="184">
        <f t="shared" si="18"/>
        <v>8.4747599999999998</v>
      </c>
      <c r="AD29" s="184">
        <f t="shared" si="18"/>
        <v>8.4747599999999998</v>
      </c>
      <c r="AE29" s="184">
        <f t="shared" si="18"/>
        <v>0</v>
      </c>
      <c r="AF29" s="184">
        <f t="shared" si="18"/>
        <v>1686.9143800000002</v>
      </c>
      <c r="AG29" s="184">
        <f t="shared" si="18"/>
        <v>0</v>
      </c>
      <c r="AH29" s="184">
        <f t="shared" si="18"/>
        <v>0</v>
      </c>
      <c r="AI29" s="184">
        <f t="shared" si="18"/>
        <v>43.409199999999998</v>
      </c>
      <c r="AJ29" s="184">
        <f t="shared" si="18"/>
        <v>0</v>
      </c>
      <c r="AK29" s="184">
        <f t="shared" si="18"/>
        <v>0</v>
      </c>
      <c r="AL29" s="184">
        <f t="shared" si="18"/>
        <v>0</v>
      </c>
      <c r="AM29" s="184">
        <f t="shared" si="18"/>
        <v>0</v>
      </c>
      <c r="AN29" s="184">
        <f t="shared" si="18"/>
        <v>5554.5751199999995</v>
      </c>
      <c r="AO29" s="184">
        <f t="shared" si="18"/>
        <v>0</v>
      </c>
      <c r="AP29" s="184">
        <f t="shared" si="18"/>
        <v>0</v>
      </c>
      <c r="AQ29" s="184">
        <f t="shared" si="18"/>
        <v>0</v>
      </c>
      <c r="AR29" s="184">
        <f t="shared" si="18"/>
        <v>0</v>
      </c>
      <c r="AS29" s="184">
        <f t="shared" si="18"/>
        <v>10264.77478</v>
      </c>
      <c r="AT29" s="184">
        <f t="shared" si="18"/>
        <v>0</v>
      </c>
      <c r="AU29" s="184">
        <f t="shared" si="18"/>
        <v>0</v>
      </c>
      <c r="AV29" s="351"/>
    </row>
    <row r="30" spans="1:48">
      <c r="A30" s="364"/>
      <c r="B30" s="365"/>
      <c r="C30" s="366"/>
      <c r="D30" s="188" t="s">
        <v>37</v>
      </c>
      <c r="E30" s="233">
        <f t="shared" si="14"/>
        <v>0</v>
      </c>
      <c r="F30" s="233">
        <f t="shared" si="14"/>
        <v>0</v>
      </c>
      <c r="G30" s="186" t="e">
        <f t="shared" si="2"/>
        <v>#DIV/0!</v>
      </c>
      <c r="H30" s="184">
        <f>H17</f>
        <v>0</v>
      </c>
      <c r="I30" s="184">
        <f t="shared" ref="I30:AU30" si="19">I17</f>
        <v>0</v>
      </c>
      <c r="J30" s="184">
        <f t="shared" si="19"/>
        <v>0</v>
      </c>
      <c r="K30" s="184">
        <f t="shared" si="19"/>
        <v>0</v>
      </c>
      <c r="L30" s="184">
        <f t="shared" si="19"/>
        <v>0</v>
      </c>
      <c r="M30" s="184">
        <f t="shared" si="19"/>
        <v>0</v>
      </c>
      <c r="N30" s="184">
        <f t="shared" si="19"/>
        <v>0</v>
      </c>
      <c r="O30" s="184">
        <f t="shared" si="19"/>
        <v>0</v>
      </c>
      <c r="P30" s="184">
        <f t="shared" si="19"/>
        <v>0</v>
      </c>
      <c r="Q30" s="184">
        <f t="shared" si="19"/>
        <v>0</v>
      </c>
      <c r="R30" s="184">
        <f t="shared" si="19"/>
        <v>0</v>
      </c>
      <c r="S30" s="184">
        <f t="shared" si="19"/>
        <v>0</v>
      </c>
      <c r="T30" s="184">
        <f t="shared" si="19"/>
        <v>0</v>
      </c>
      <c r="U30" s="184">
        <f t="shared" si="19"/>
        <v>0</v>
      </c>
      <c r="V30" s="184">
        <f t="shared" si="19"/>
        <v>0</v>
      </c>
      <c r="W30" s="184">
        <f t="shared" si="19"/>
        <v>0</v>
      </c>
      <c r="X30" s="184">
        <f t="shared" si="19"/>
        <v>0</v>
      </c>
      <c r="Y30" s="184">
        <f t="shared" si="19"/>
        <v>0</v>
      </c>
      <c r="Z30" s="184">
        <f t="shared" si="19"/>
        <v>0</v>
      </c>
      <c r="AA30" s="184">
        <f t="shared" si="19"/>
        <v>0</v>
      </c>
      <c r="AB30" s="184">
        <f t="shared" si="19"/>
        <v>0</v>
      </c>
      <c r="AC30" s="184">
        <f t="shared" si="19"/>
        <v>0</v>
      </c>
      <c r="AD30" s="184">
        <f t="shared" si="19"/>
        <v>0</v>
      </c>
      <c r="AE30" s="184">
        <f t="shared" si="19"/>
        <v>0</v>
      </c>
      <c r="AF30" s="184">
        <f t="shared" si="19"/>
        <v>0</v>
      </c>
      <c r="AG30" s="184">
        <f t="shared" si="19"/>
        <v>0</v>
      </c>
      <c r="AH30" s="184">
        <f t="shared" si="19"/>
        <v>0</v>
      </c>
      <c r="AI30" s="184">
        <f t="shared" si="19"/>
        <v>0</v>
      </c>
      <c r="AJ30" s="184">
        <f t="shared" si="19"/>
        <v>0</v>
      </c>
      <c r="AK30" s="184">
        <f t="shared" si="19"/>
        <v>0</v>
      </c>
      <c r="AL30" s="184">
        <f t="shared" si="19"/>
        <v>0</v>
      </c>
      <c r="AM30" s="184">
        <f t="shared" si="19"/>
        <v>0</v>
      </c>
      <c r="AN30" s="184">
        <f t="shared" si="19"/>
        <v>0</v>
      </c>
      <c r="AO30" s="184">
        <f t="shared" si="19"/>
        <v>0</v>
      </c>
      <c r="AP30" s="184">
        <f t="shared" si="19"/>
        <v>0</v>
      </c>
      <c r="AQ30" s="184">
        <f t="shared" si="19"/>
        <v>0</v>
      </c>
      <c r="AR30" s="184">
        <f t="shared" si="19"/>
        <v>0</v>
      </c>
      <c r="AS30" s="184">
        <f t="shared" si="19"/>
        <v>0</v>
      </c>
      <c r="AT30" s="184">
        <f t="shared" si="19"/>
        <v>0</v>
      </c>
      <c r="AU30" s="184">
        <f t="shared" si="19"/>
        <v>0</v>
      </c>
      <c r="AV30" s="351"/>
    </row>
    <row r="31" spans="1:48" ht="26.4">
      <c r="A31" s="364"/>
      <c r="B31" s="365"/>
      <c r="C31" s="366"/>
      <c r="D31" s="188" t="s">
        <v>2</v>
      </c>
      <c r="E31" s="233">
        <f t="shared" si="14"/>
        <v>0</v>
      </c>
      <c r="F31" s="233">
        <f t="shared" si="14"/>
        <v>0</v>
      </c>
      <c r="G31" s="186" t="e">
        <f t="shared" si="2"/>
        <v>#DIV/0!</v>
      </c>
      <c r="H31" s="184">
        <f t="shared" ref="H31:AU34" si="20">H18</f>
        <v>0</v>
      </c>
      <c r="I31" s="184">
        <f t="shared" si="20"/>
        <v>0</v>
      </c>
      <c r="J31" s="184">
        <f t="shared" si="20"/>
        <v>0</v>
      </c>
      <c r="K31" s="184">
        <f t="shared" si="20"/>
        <v>0</v>
      </c>
      <c r="L31" s="184">
        <f t="shared" si="20"/>
        <v>0</v>
      </c>
      <c r="M31" s="184">
        <f t="shared" si="20"/>
        <v>0</v>
      </c>
      <c r="N31" s="184">
        <f t="shared" si="20"/>
        <v>0</v>
      </c>
      <c r="O31" s="184">
        <f t="shared" si="20"/>
        <v>0</v>
      </c>
      <c r="P31" s="184">
        <f t="shared" si="20"/>
        <v>0</v>
      </c>
      <c r="Q31" s="184">
        <f t="shared" si="20"/>
        <v>0</v>
      </c>
      <c r="R31" s="184">
        <f t="shared" si="20"/>
        <v>0</v>
      </c>
      <c r="S31" s="184">
        <f t="shared" si="20"/>
        <v>0</v>
      </c>
      <c r="T31" s="184">
        <f t="shared" si="20"/>
        <v>0</v>
      </c>
      <c r="U31" s="184">
        <f t="shared" si="20"/>
        <v>0</v>
      </c>
      <c r="V31" s="184">
        <f t="shared" si="20"/>
        <v>0</v>
      </c>
      <c r="W31" s="184">
        <f t="shared" si="20"/>
        <v>0</v>
      </c>
      <c r="X31" s="184">
        <f t="shared" si="20"/>
        <v>0</v>
      </c>
      <c r="Y31" s="184">
        <f t="shared" si="20"/>
        <v>0</v>
      </c>
      <c r="Z31" s="184">
        <f t="shared" si="20"/>
        <v>0</v>
      </c>
      <c r="AA31" s="184">
        <f t="shared" si="20"/>
        <v>0</v>
      </c>
      <c r="AB31" s="184">
        <f t="shared" si="20"/>
        <v>0</v>
      </c>
      <c r="AC31" s="184">
        <f t="shared" si="20"/>
        <v>0</v>
      </c>
      <c r="AD31" s="184">
        <f t="shared" si="20"/>
        <v>0</v>
      </c>
      <c r="AE31" s="184">
        <f t="shared" si="20"/>
        <v>0</v>
      </c>
      <c r="AF31" s="184">
        <f t="shared" si="20"/>
        <v>0</v>
      </c>
      <c r="AG31" s="184">
        <f t="shared" si="20"/>
        <v>0</v>
      </c>
      <c r="AH31" s="184">
        <f t="shared" si="20"/>
        <v>0</v>
      </c>
      <c r="AI31" s="184">
        <f t="shared" si="20"/>
        <v>0</v>
      </c>
      <c r="AJ31" s="184">
        <f t="shared" si="20"/>
        <v>0</v>
      </c>
      <c r="AK31" s="184">
        <f t="shared" si="20"/>
        <v>0</v>
      </c>
      <c r="AL31" s="184">
        <f t="shared" si="20"/>
        <v>0</v>
      </c>
      <c r="AM31" s="184">
        <f t="shared" si="20"/>
        <v>0</v>
      </c>
      <c r="AN31" s="184">
        <f t="shared" si="20"/>
        <v>0</v>
      </c>
      <c r="AO31" s="184">
        <f t="shared" si="20"/>
        <v>0</v>
      </c>
      <c r="AP31" s="184">
        <f t="shared" si="20"/>
        <v>0</v>
      </c>
      <c r="AQ31" s="184">
        <f t="shared" si="20"/>
        <v>0</v>
      </c>
      <c r="AR31" s="184">
        <f t="shared" si="20"/>
        <v>0</v>
      </c>
      <c r="AS31" s="184">
        <f t="shared" si="20"/>
        <v>0</v>
      </c>
      <c r="AT31" s="184">
        <f t="shared" si="20"/>
        <v>0</v>
      </c>
      <c r="AU31" s="184">
        <f t="shared" si="20"/>
        <v>0</v>
      </c>
      <c r="AV31" s="351"/>
    </row>
    <row r="32" spans="1:48">
      <c r="A32" s="364"/>
      <c r="B32" s="365"/>
      <c r="C32" s="366"/>
      <c r="D32" s="188" t="s">
        <v>43</v>
      </c>
      <c r="E32" s="233">
        <f t="shared" si="14"/>
        <v>83464.262129999988</v>
      </c>
      <c r="F32" s="233">
        <f t="shared" si="14"/>
        <v>65914.588649999991</v>
      </c>
      <c r="G32" s="186">
        <f t="shared" si="2"/>
        <v>78.97342762982143</v>
      </c>
      <c r="H32" s="184">
        <f t="shared" si="20"/>
        <v>0</v>
      </c>
      <c r="I32" s="184">
        <f t="shared" si="20"/>
        <v>0</v>
      </c>
      <c r="J32" s="184">
        <f t="shared" si="20"/>
        <v>0</v>
      </c>
      <c r="K32" s="184">
        <f t="shared" si="20"/>
        <v>0</v>
      </c>
      <c r="L32" s="184">
        <f t="shared" si="20"/>
        <v>0</v>
      </c>
      <c r="M32" s="184">
        <f t="shared" si="20"/>
        <v>0</v>
      </c>
      <c r="N32" s="184">
        <f t="shared" si="20"/>
        <v>58413.1008</v>
      </c>
      <c r="O32" s="184">
        <f t="shared" si="20"/>
        <v>58413.1008</v>
      </c>
      <c r="P32" s="184">
        <f t="shared" si="20"/>
        <v>100</v>
      </c>
      <c r="Q32" s="184">
        <f t="shared" si="20"/>
        <v>1951.8986399999999</v>
      </c>
      <c r="R32" s="184">
        <f t="shared" si="20"/>
        <v>1951.8986399999999</v>
      </c>
      <c r="S32" s="184">
        <f t="shared" si="20"/>
        <v>0</v>
      </c>
      <c r="T32" s="184">
        <f t="shared" si="20"/>
        <v>1588.5942400000001</v>
      </c>
      <c r="U32" s="184">
        <f t="shared" si="20"/>
        <v>1588.5942400000001</v>
      </c>
      <c r="V32" s="184">
        <f t="shared" si="20"/>
        <v>0</v>
      </c>
      <c r="W32" s="184">
        <f t="shared" si="20"/>
        <v>0</v>
      </c>
      <c r="X32" s="184">
        <f t="shared" si="20"/>
        <v>0</v>
      </c>
      <c r="Y32" s="184">
        <f t="shared" si="20"/>
        <v>0</v>
      </c>
      <c r="Z32" s="184">
        <f t="shared" si="20"/>
        <v>3952.5202100000001</v>
      </c>
      <c r="AA32" s="184">
        <f t="shared" si="20"/>
        <v>3952.5202100000001</v>
      </c>
      <c r="AB32" s="184">
        <f t="shared" si="20"/>
        <v>0</v>
      </c>
      <c r="AC32" s="184">
        <f t="shared" si="20"/>
        <v>8.4747599999999998</v>
      </c>
      <c r="AD32" s="184">
        <f t="shared" si="20"/>
        <v>8.4747599999999998</v>
      </c>
      <c r="AE32" s="184">
        <f t="shared" si="20"/>
        <v>0</v>
      </c>
      <c r="AF32" s="184">
        <f t="shared" si="20"/>
        <v>1686.9143800000002</v>
      </c>
      <c r="AG32" s="184">
        <f t="shared" si="20"/>
        <v>0</v>
      </c>
      <c r="AH32" s="184">
        <f t="shared" si="20"/>
        <v>0</v>
      </c>
      <c r="AI32" s="184">
        <f t="shared" si="20"/>
        <v>43.409199999999998</v>
      </c>
      <c r="AJ32" s="184">
        <f t="shared" si="20"/>
        <v>0</v>
      </c>
      <c r="AK32" s="184">
        <f t="shared" si="20"/>
        <v>0</v>
      </c>
      <c r="AL32" s="184">
        <f t="shared" si="20"/>
        <v>0</v>
      </c>
      <c r="AM32" s="184">
        <f t="shared" si="20"/>
        <v>0</v>
      </c>
      <c r="AN32" s="184">
        <f t="shared" si="20"/>
        <v>5554.5751199999995</v>
      </c>
      <c r="AO32" s="184">
        <f t="shared" si="20"/>
        <v>0</v>
      </c>
      <c r="AP32" s="184">
        <f t="shared" si="20"/>
        <v>0</v>
      </c>
      <c r="AQ32" s="184">
        <f t="shared" si="20"/>
        <v>0</v>
      </c>
      <c r="AR32" s="184">
        <f t="shared" si="20"/>
        <v>0</v>
      </c>
      <c r="AS32" s="184">
        <f t="shared" si="20"/>
        <v>10264.77478</v>
      </c>
      <c r="AT32" s="184">
        <f t="shared" si="20"/>
        <v>0</v>
      </c>
      <c r="AU32" s="184">
        <f t="shared" si="20"/>
        <v>0</v>
      </c>
      <c r="AV32" s="351"/>
    </row>
    <row r="33" spans="1:48" ht="27">
      <c r="A33" s="364"/>
      <c r="B33" s="365"/>
      <c r="C33" s="366"/>
      <c r="D33" s="189" t="s">
        <v>273</v>
      </c>
      <c r="E33" s="233">
        <f t="shared" si="14"/>
        <v>65694.015400000004</v>
      </c>
      <c r="F33" s="233">
        <f t="shared" si="14"/>
        <v>64866.437279999998</v>
      </c>
      <c r="G33" s="186">
        <f t="shared" si="2"/>
        <v>98.740253408227503</v>
      </c>
      <c r="H33" s="184">
        <f t="shared" si="20"/>
        <v>0</v>
      </c>
      <c r="I33" s="184">
        <f t="shared" si="20"/>
        <v>0</v>
      </c>
      <c r="J33" s="184">
        <f t="shared" si="20"/>
        <v>0</v>
      </c>
      <c r="K33" s="184">
        <f t="shared" si="20"/>
        <v>0</v>
      </c>
      <c r="L33" s="184">
        <f t="shared" si="20"/>
        <v>0</v>
      </c>
      <c r="M33" s="184">
        <f t="shared" si="20"/>
        <v>0</v>
      </c>
      <c r="N33" s="184">
        <f t="shared" si="20"/>
        <v>58413.1008</v>
      </c>
      <c r="O33" s="184">
        <f t="shared" si="20"/>
        <v>58413.1008</v>
      </c>
      <c r="P33" s="184">
        <f t="shared" si="20"/>
        <v>100</v>
      </c>
      <c r="Q33" s="184">
        <f t="shared" si="20"/>
        <v>1053.3364799999999</v>
      </c>
      <c r="R33" s="184">
        <f t="shared" si="20"/>
        <v>1053.3364799999999</v>
      </c>
      <c r="S33" s="184">
        <f t="shared" si="20"/>
        <v>0</v>
      </c>
      <c r="T33" s="184">
        <f t="shared" si="20"/>
        <v>2405.2564000000002</v>
      </c>
      <c r="U33" s="184">
        <f t="shared" si="20"/>
        <v>2405.2564000000002</v>
      </c>
      <c r="V33" s="184">
        <f t="shared" si="20"/>
        <v>0</v>
      </c>
      <c r="W33" s="184">
        <f t="shared" si="20"/>
        <v>0</v>
      </c>
      <c r="X33" s="184">
        <f t="shared" si="20"/>
        <v>0</v>
      </c>
      <c r="Y33" s="184">
        <f t="shared" si="20"/>
        <v>0</v>
      </c>
      <c r="Z33" s="184">
        <f t="shared" si="20"/>
        <v>2994.7435999999998</v>
      </c>
      <c r="AA33" s="184">
        <f t="shared" si="20"/>
        <v>2994.7435999999998</v>
      </c>
      <c r="AB33" s="184">
        <f t="shared" si="20"/>
        <v>0</v>
      </c>
      <c r="AC33" s="184">
        <f t="shared" si="20"/>
        <v>0</v>
      </c>
      <c r="AD33" s="184">
        <f t="shared" si="20"/>
        <v>0</v>
      </c>
      <c r="AE33" s="184">
        <f t="shared" si="20"/>
        <v>0</v>
      </c>
      <c r="AF33" s="184">
        <f t="shared" si="20"/>
        <v>0</v>
      </c>
      <c r="AG33" s="184">
        <f t="shared" si="20"/>
        <v>0</v>
      </c>
      <c r="AH33" s="184">
        <f t="shared" si="20"/>
        <v>0</v>
      </c>
      <c r="AI33" s="184">
        <f t="shared" si="20"/>
        <v>0</v>
      </c>
      <c r="AJ33" s="184">
        <f t="shared" si="20"/>
        <v>0</v>
      </c>
      <c r="AK33" s="184">
        <f t="shared" si="20"/>
        <v>0</v>
      </c>
      <c r="AL33" s="184">
        <f t="shared" si="20"/>
        <v>0</v>
      </c>
      <c r="AM33" s="184">
        <f t="shared" si="20"/>
        <v>0</v>
      </c>
      <c r="AN33" s="184">
        <f t="shared" si="20"/>
        <v>0</v>
      </c>
      <c r="AO33" s="184">
        <f t="shared" si="20"/>
        <v>0</v>
      </c>
      <c r="AP33" s="184">
        <f t="shared" si="20"/>
        <v>0</v>
      </c>
      <c r="AQ33" s="184">
        <f t="shared" si="20"/>
        <v>0</v>
      </c>
      <c r="AR33" s="184">
        <f t="shared" si="20"/>
        <v>0</v>
      </c>
      <c r="AS33" s="184">
        <f t="shared" si="20"/>
        <v>827.5781199999999</v>
      </c>
      <c r="AT33" s="184">
        <f t="shared" si="20"/>
        <v>0</v>
      </c>
      <c r="AU33" s="184">
        <f t="shared" si="20"/>
        <v>0</v>
      </c>
      <c r="AV33" s="351"/>
    </row>
    <row r="34" spans="1:48">
      <c r="A34" s="367"/>
      <c r="B34" s="368"/>
      <c r="C34" s="369"/>
      <c r="D34" s="209" t="s">
        <v>441</v>
      </c>
      <c r="E34" s="233"/>
      <c r="F34" s="233"/>
      <c r="G34" s="186" t="e">
        <f t="shared" si="2"/>
        <v>#DIV/0!</v>
      </c>
      <c r="H34" s="184">
        <f t="shared" si="20"/>
        <v>0</v>
      </c>
      <c r="I34" s="184">
        <f t="shared" si="20"/>
        <v>0</v>
      </c>
      <c r="J34" s="184">
        <f t="shared" si="20"/>
        <v>0</v>
      </c>
      <c r="K34" s="184">
        <f t="shared" si="20"/>
        <v>0</v>
      </c>
      <c r="L34" s="184">
        <f t="shared" si="20"/>
        <v>0</v>
      </c>
      <c r="M34" s="184">
        <f t="shared" si="20"/>
        <v>0</v>
      </c>
      <c r="N34" s="184">
        <f t="shared" si="20"/>
        <v>0</v>
      </c>
      <c r="O34" s="184">
        <f t="shared" si="20"/>
        <v>0</v>
      </c>
      <c r="P34" s="184">
        <f t="shared" si="20"/>
        <v>0</v>
      </c>
      <c r="Q34" s="184">
        <f t="shared" si="20"/>
        <v>0</v>
      </c>
      <c r="R34" s="184">
        <f t="shared" si="20"/>
        <v>0</v>
      </c>
      <c r="S34" s="184">
        <f t="shared" si="20"/>
        <v>0</v>
      </c>
      <c r="T34" s="184">
        <f t="shared" si="20"/>
        <v>0</v>
      </c>
      <c r="U34" s="184">
        <f t="shared" si="20"/>
        <v>0</v>
      </c>
      <c r="V34" s="184">
        <f t="shared" si="20"/>
        <v>0</v>
      </c>
      <c r="W34" s="184">
        <f t="shared" si="20"/>
        <v>0</v>
      </c>
      <c r="X34" s="184">
        <f t="shared" si="20"/>
        <v>0</v>
      </c>
      <c r="Y34" s="184">
        <f t="shared" si="20"/>
        <v>0</v>
      </c>
      <c r="Z34" s="184">
        <f t="shared" si="20"/>
        <v>0</v>
      </c>
      <c r="AA34" s="184">
        <f t="shared" si="20"/>
        <v>0</v>
      </c>
      <c r="AB34" s="184">
        <f t="shared" si="20"/>
        <v>0</v>
      </c>
      <c r="AC34" s="184">
        <f t="shared" si="20"/>
        <v>0</v>
      </c>
      <c r="AD34" s="184">
        <f t="shared" si="20"/>
        <v>0</v>
      </c>
      <c r="AE34" s="184">
        <f t="shared" si="20"/>
        <v>0</v>
      </c>
      <c r="AF34" s="184">
        <f t="shared" si="20"/>
        <v>0</v>
      </c>
      <c r="AG34" s="184">
        <f t="shared" si="20"/>
        <v>0</v>
      </c>
      <c r="AH34" s="184">
        <f t="shared" si="20"/>
        <v>0</v>
      </c>
      <c r="AI34" s="184">
        <f t="shared" si="20"/>
        <v>0</v>
      </c>
      <c r="AJ34" s="184">
        <f t="shared" si="20"/>
        <v>0</v>
      </c>
      <c r="AK34" s="184">
        <f t="shared" si="20"/>
        <v>0</v>
      </c>
      <c r="AL34" s="184">
        <f t="shared" si="20"/>
        <v>0</v>
      </c>
      <c r="AM34" s="184">
        <f t="shared" si="20"/>
        <v>0</v>
      </c>
      <c r="AN34" s="184">
        <f t="shared" si="20"/>
        <v>0</v>
      </c>
      <c r="AO34" s="184">
        <f t="shared" si="20"/>
        <v>0</v>
      </c>
      <c r="AP34" s="184">
        <f t="shared" si="20"/>
        <v>0</v>
      </c>
      <c r="AQ34" s="184">
        <f t="shared" si="20"/>
        <v>0</v>
      </c>
      <c r="AR34" s="184">
        <f t="shared" si="20"/>
        <v>0</v>
      </c>
      <c r="AS34" s="184">
        <f t="shared" si="20"/>
        <v>0</v>
      </c>
      <c r="AT34" s="184">
        <f t="shared" si="20"/>
        <v>0</v>
      </c>
      <c r="AU34" s="184">
        <f t="shared" si="20"/>
        <v>0</v>
      </c>
      <c r="AV34" s="351"/>
    </row>
    <row r="35" spans="1:48">
      <c r="A35" s="361" t="s">
        <v>287</v>
      </c>
      <c r="B35" s="362"/>
      <c r="C35" s="363"/>
      <c r="D35" s="194" t="s">
        <v>41</v>
      </c>
      <c r="E35" s="233">
        <f t="shared" ref="E35:F40" si="21">H35+K35+N35+Q35+T35+W35+Z35+AC35+AF35+AI35+AN35+AS35</f>
        <v>344441.35277999996</v>
      </c>
      <c r="F35" s="233">
        <f t="shared" si="21"/>
        <v>221707.03127999997</v>
      </c>
      <c r="G35" s="186">
        <f>F35/E35*100</f>
        <v>64.367135214919358</v>
      </c>
      <c r="H35" s="186">
        <f>H36+H37+H38+H40</f>
        <v>37861</v>
      </c>
      <c r="I35" s="186">
        <f t="shared" ref="I35:AU35" si="22">I36+I37+I38+I40</f>
        <v>37861</v>
      </c>
      <c r="J35" s="186">
        <f t="shared" si="22"/>
        <v>100</v>
      </c>
      <c r="K35" s="186">
        <f t="shared" si="22"/>
        <v>50689.958040000005</v>
      </c>
      <c r="L35" s="186">
        <f t="shared" si="22"/>
        <v>50689.958040000005</v>
      </c>
      <c r="M35" s="186">
        <f>L35*100/K35</f>
        <v>100</v>
      </c>
      <c r="N35" s="186">
        <f t="shared" si="22"/>
        <v>13221.485189999996</v>
      </c>
      <c r="O35" s="186">
        <f t="shared" si="22"/>
        <v>13221.485189999996</v>
      </c>
      <c r="P35" s="186">
        <f t="shared" si="22"/>
        <v>100</v>
      </c>
      <c r="Q35" s="186">
        <f t="shared" si="22"/>
        <v>11716.124740000001</v>
      </c>
      <c r="R35" s="186">
        <f t="shared" si="22"/>
        <v>11716.124740000001</v>
      </c>
      <c r="S35" s="186">
        <f t="shared" si="22"/>
        <v>0</v>
      </c>
      <c r="T35" s="186">
        <f t="shared" si="22"/>
        <v>35099.89011</v>
      </c>
      <c r="U35" s="186">
        <f t="shared" si="22"/>
        <v>35099.89011</v>
      </c>
      <c r="V35" s="186">
        <f t="shared" si="22"/>
        <v>0</v>
      </c>
      <c r="W35" s="186">
        <f t="shared" si="22"/>
        <v>5978.3050999999996</v>
      </c>
      <c r="X35" s="186">
        <f t="shared" si="22"/>
        <v>5978.3050999999996</v>
      </c>
      <c r="Y35" s="186">
        <f t="shared" si="22"/>
        <v>0</v>
      </c>
      <c r="Z35" s="186">
        <f t="shared" si="22"/>
        <v>23550.802380000005</v>
      </c>
      <c r="AA35" s="186">
        <f t="shared" si="22"/>
        <v>23550.802380000005</v>
      </c>
      <c r="AB35" s="186">
        <f t="shared" si="22"/>
        <v>0</v>
      </c>
      <c r="AC35" s="186">
        <f t="shared" si="22"/>
        <v>21935.632829999995</v>
      </c>
      <c r="AD35" s="186">
        <f t="shared" si="22"/>
        <v>21935.632829999995</v>
      </c>
      <c r="AE35" s="186">
        <f t="shared" si="22"/>
        <v>0</v>
      </c>
      <c r="AF35" s="186">
        <f t="shared" si="22"/>
        <v>64931.508880000001</v>
      </c>
      <c r="AG35" s="186">
        <f t="shared" si="22"/>
        <v>21653.832889999998</v>
      </c>
      <c r="AH35" s="186">
        <f t="shared" si="22"/>
        <v>0</v>
      </c>
      <c r="AI35" s="186">
        <f t="shared" si="22"/>
        <v>20887.572990000001</v>
      </c>
      <c r="AJ35" s="186">
        <f t="shared" si="22"/>
        <v>0</v>
      </c>
      <c r="AK35" s="186">
        <f t="shared" si="22"/>
        <v>0</v>
      </c>
      <c r="AL35" s="186">
        <f t="shared" si="22"/>
        <v>0</v>
      </c>
      <c r="AM35" s="186">
        <f t="shared" si="22"/>
        <v>0</v>
      </c>
      <c r="AN35" s="186">
        <f t="shared" si="22"/>
        <v>27021.753729999997</v>
      </c>
      <c r="AO35" s="186">
        <f t="shared" si="22"/>
        <v>0</v>
      </c>
      <c r="AP35" s="186">
        <f t="shared" si="22"/>
        <v>0</v>
      </c>
      <c r="AQ35" s="186">
        <f t="shared" si="22"/>
        <v>0</v>
      </c>
      <c r="AR35" s="186">
        <f t="shared" si="22"/>
        <v>0</v>
      </c>
      <c r="AS35" s="186">
        <f t="shared" si="22"/>
        <v>31547.318789999998</v>
      </c>
      <c r="AT35" s="186">
        <f t="shared" si="22"/>
        <v>0</v>
      </c>
      <c r="AU35" s="186">
        <f t="shared" si="22"/>
        <v>0</v>
      </c>
      <c r="AV35" s="351"/>
    </row>
    <row r="36" spans="1:48">
      <c r="A36" s="364"/>
      <c r="B36" s="365"/>
      <c r="C36" s="366"/>
      <c r="D36" s="188" t="s">
        <v>37</v>
      </c>
      <c r="E36" s="233">
        <f t="shared" si="21"/>
        <v>2248.6626999999999</v>
      </c>
      <c r="F36" s="233">
        <f t="shared" si="21"/>
        <v>0</v>
      </c>
      <c r="G36" s="186">
        <f t="shared" ref="G36" si="23">F36/E36</f>
        <v>0</v>
      </c>
      <c r="H36" s="184">
        <f>H11-H17</f>
        <v>0</v>
      </c>
      <c r="I36" s="184">
        <f t="shared" ref="I36:AU36" si="24">I11-I17</f>
        <v>0</v>
      </c>
      <c r="J36" s="184">
        <f t="shared" si="24"/>
        <v>0</v>
      </c>
      <c r="K36" s="184">
        <f t="shared" si="24"/>
        <v>0</v>
      </c>
      <c r="L36" s="184">
        <f t="shared" si="24"/>
        <v>0</v>
      </c>
      <c r="M36" s="184">
        <f t="shared" si="24"/>
        <v>0</v>
      </c>
      <c r="N36" s="184">
        <f t="shared" si="24"/>
        <v>0</v>
      </c>
      <c r="O36" s="184">
        <f t="shared" si="24"/>
        <v>0</v>
      </c>
      <c r="P36" s="184">
        <f t="shared" si="24"/>
        <v>0</v>
      </c>
      <c r="Q36" s="184">
        <f t="shared" si="24"/>
        <v>0</v>
      </c>
      <c r="R36" s="184">
        <f t="shared" si="24"/>
        <v>0</v>
      </c>
      <c r="S36" s="184">
        <f t="shared" si="24"/>
        <v>0</v>
      </c>
      <c r="T36" s="184">
        <f t="shared" si="24"/>
        <v>0</v>
      </c>
      <c r="U36" s="184">
        <f t="shared" si="24"/>
        <v>0</v>
      </c>
      <c r="V36" s="184">
        <f t="shared" si="24"/>
        <v>0</v>
      </c>
      <c r="W36" s="184">
        <f t="shared" si="24"/>
        <v>0</v>
      </c>
      <c r="X36" s="184">
        <f t="shared" si="24"/>
        <v>0</v>
      </c>
      <c r="Y36" s="184">
        <f t="shared" si="24"/>
        <v>0</v>
      </c>
      <c r="Z36" s="184">
        <f t="shared" si="24"/>
        <v>0</v>
      </c>
      <c r="AA36" s="184">
        <f t="shared" si="24"/>
        <v>0</v>
      </c>
      <c r="AB36" s="184">
        <f t="shared" si="24"/>
        <v>0</v>
      </c>
      <c r="AC36" s="184">
        <f t="shared" si="24"/>
        <v>0</v>
      </c>
      <c r="AD36" s="184">
        <f t="shared" si="24"/>
        <v>0</v>
      </c>
      <c r="AE36" s="184">
        <f t="shared" si="24"/>
        <v>0</v>
      </c>
      <c r="AF36" s="184">
        <f t="shared" si="24"/>
        <v>2248.6626999999999</v>
      </c>
      <c r="AG36" s="184">
        <f t="shared" si="24"/>
        <v>0</v>
      </c>
      <c r="AH36" s="184">
        <f t="shared" si="24"/>
        <v>0</v>
      </c>
      <c r="AI36" s="184">
        <f t="shared" si="24"/>
        <v>0</v>
      </c>
      <c r="AJ36" s="184">
        <f t="shared" si="24"/>
        <v>0</v>
      </c>
      <c r="AK36" s="184">
        <f t="shared" si="24"/>
        <v>0</v>
      </c>
      <c r="AL36" s="184">
        <f t="shared" si="24"/>
        <v>0</v>
      </c>
      <c r="AM36" s="184">
        <f t="shared" si="24"/>
        <v>0</v>
      </c>
      <c r="AN36" s="184">
        <f t="shared" si="24"/>
        <v>0</v>
      </c>
      <c r="AO36" s="184">
        <f t="shared" si="24"/>
        <v>0</v>
      </c>
      <c r="AP36" s="184">
        <f t="shared" si="24"/>
        <v>0</v>
      </c>
      <c r="AQ36" s="184">
        <f t="shared" si="24"/>
        <v>0</v>
      </c>
      <c r="AR36" s="184">
        <f t="shared" si="24"/>
        <v>0</v>
      </c>
      <c r="AS36" s="184">
        <f t="shared" si="24"/>
        <v>0</v>
      </c>
      <c r="AT36" s="184">
        <f t="shared" si="24"/>
        <v>0</v>
      </c>
      <c r="AU36" s="184">
        <f t="shared" si="24"/>
        <v>0</v>
      </c>
      <c r="AV36" s="351"/>
    </row>
    <row r="37" spans="1:48" ht="26.4">
      <c r="A37" s="364"/>
      <c r="B37" s="365"/>
      <c r="C37" s="366"/>
      <c r="D37" s="188" t="s">
        <v>2</v>
      </c>
      <c r="E37" s="233">
        <f t="shared" si="21"/>
        <v>66167.194300000003</v>
      </c>
      <c r="F37" s="233">
        <f t="shared" si="21"/>
        <v>33533.414430000004</v>
      </c>
      <c r="G37" s="186">
        <f t="shared" ref="G37:G41" si="25">F37/E37*100</f>
        <v>50.679819183446931</v>
      </c>
      <c r="H37" s="184">
        <f t="shared" ref="H37:AU38" si="26">H12-H18</f>
        <v>0</v>
      </c>
      <c r="I37" s="184">
        <f t="shared" si="26"/>
        <v>0</v>
      </c>
      <c r="J37" s="184">
        <f t="shared" si="26"/>
        <v>0</v>
      </c>
      <c r="K37" s="184">
        <f t="shared" si="26"/>
        <v>6761.47804</v>
      </c>
      <c r="L37" s="184">
        <f t="shared" si="26"/>
        <v>6761.47804</v>
      </c>
      <c r="M37" s="184">
        <f t="shared" si="26"/>
        <v>100</v>
      </c>
      <c r="N37" s="184">
        <f t="shared" si="26"/>
        <v>8187.67425</v>
      </c>
      <c r="O37" s="184">
        <f t="shared" si="26"/>
        <v>8187.67425</v>
      </c>
      <c r="P37" s="184">
        <f t="shared" si="26"/>
        <v>100</v>
      </c>
      <c r="Q37" s="184">
        <f t="shared" si="26"/>
        <v>4455.8775900000001</v>
      </c>
      <c r="R37" s="184">
        <f t="shared" si="26"/>
        <v>4455.8775900000001</v>
      </c>
      <c r="S37" s="184">
        <f t="shared" si="26"/>
        <v>0</v>
      </c>
      <c r="T37" s="184">
        <f t="shared" si="26"/>
        <v>4211.5719300000001</v>
      </c>
      <c r="U37" s="184">
        <f t="shared" si="26"/>
        <v>4211.5719300000001</v>
      </c>
      <c r="V37" s="184">
        <f t="shared" si="26"/>
        <v>0</v>
      </c>
      <c r="W37" s="184">
        <f t="shared" si="26"/>
        <v>3590.3176100000001</v>
      </c>
      <c r="X37" s="184">
        <f t="shared" si="26"/>
        <v>3590.3176100000001</v>
      </c>
      <c r="Y37" s="184">
        <f t="shared" si="26"/>
        <v>0</v>
      </c>
      <c r="Z37" s="184">
        <f t="shared" si="26"/>
        <v>2413.3949600000001</v>
      </c>
      <c r="AA37" s="184">
        <f t="shared" si="26"/>
        <v>2413.3949600000001</v>
      </c>
      <c r="AB37" s="184">
        <f t="shared" si="26"/>
        <v>0</v>
      </c>
      <c r="AC37" s="184">
        <f t="shared" si="26"/>
        <v>1541.31981</v>
      </c>
      <c r="AD37" s="184">
        <f t="shared" si="26"/>
        <v>1541.31981</v>
      </c>
      <c r="AE37" s="184">
        <f t="shared" si="26"/>
        <v>0</v>
      </c>
      <c r="AF37" s="184">
        <f t="shared" si="26"/>
        <v>15061.89479</v>
      </c>
      <c r="AG37" s="184">
        <f t="shared" si="26"/>
        <v>2371.78024</v>
      </c>
      <c r="AH37" s="184">
        <f t="shared" si="26"/>
        <v>0</v>
      </c>
      <c r="AI37" s="184">
        <f t="shared" si="26"/>
        <v>5216.0794500000002</v>
      </c>
      <c r="AJ37" s="184">
        <f t="shared" si="26"/>
        <v>0</v>
      </c>
      <c r="AK37" s="184">
        <f t="shared" si="26"/>
        <v>0</v>
      </c>
      <c r="AL37" s="184">
        <f t="shared" si="26"/>
        <v>0</v>
      </c>
      <c r="AM37" s="184">
        <f t="shared" si="26"/>
        <v>0</v>
      </c>
      <c r="AN37" s="184">
        <f t="shared" si="26"/>
        <v>6016</v>
      </c>
      <c r="AO37" s="184">
        <f t="shared" si="26"/>
        <v>0</v>
      </c>
      <c r="AP37" s="184">
        <f t="shared" si="26"/>
        <v>0</v>
      </c>
      <c r="AQ37" s="184">
        <f t="shared" si="26"/>
        <v>0</v>
      </c>
      <c r="AR37" s="184">
        <f t="shared" si="26"/>
        <v>0</v>
      </c>
      <c r="AS37" s="184">
        <f t="shared" si="26"/>
        <v>8711.5858700000008</v>
      </c>
      <c r="AT37" s="184">
        <f t="shared" si="26"/>
        <v>0</v>
      </c>
      <c r="AU37" s="184">
        <f t="shared" si="26"/>
        <v>0</v>
      </c>
      <c r="AV37" s="351"/>
    </row>
    <row r="38" spans="1:48">
      <c r="A38" s="364"/>
      <c r="B38" s="365"/>
      <c r="C38" s="366"/>
      <c r="D38" s="188" t="s">
        <v>43</v>
      </c>
      <c r="E38" s="233">
        <f t="shared" si="21"/>
        <v>269474.99578</v>
      </c>
      <c r="F38" s="233">
        <f t="shared" si="21"/>
        <v>185041.00834</v>
      </c>
      <c r="G38" s="186">
        <f t="shared" si="25"/>
        <v>68.667227474814723</v>
      </c>
      <c r="H38" s="184">
        <f>H13-H19</f>
        <v>37861</v>
      </c>
      <c r="I38" s="184">
        <f t="shared" si="26"/>
        <v>37861</v>
      </c>
      <c r="J38" s="184">
        <f t="shared" si="26"/>
        <v>100</v>
      </c>
      <c r="K38" s="184">
        <f t="shared" si="26"/>
        <v>43928.480000000003</v>
      </c>
      <c r="L38" s="184">
        <f t="shared" si="26"/>
        <v>43928.480000000003</v>
      </c>
      <c r="M38" s="184">
        <f t="shared" si="26"/>
        <v>99.999999999999986</v>
      </c>
      <c r="N38" s="184">
        <f t="shared" si="26"/>
        <v>5033.8109399999958</v>
      </c>
      <c r="O38" s="184">
        <f t="shared" si="26"/>
        <v>5033.8109399999958</v>
      </c>
      <c r="P38" s="184">
        <f t="shared" si="26"/>
        <v>0</v>
      </c>
      <c r="Q38" s="184">
        <f t="shared" si="26"/>
        <v>7260.2471500000011</v>
      </c>
      <c r="R38" s="184">
        <f t="shared" si="26"/>
        <v>7260.2471500000011</v>
      </c>
      <c r="S38" s="184">
        <f t="shared" si="26"/>
        <v>0</v>
      </c>
      <c r="T38" s="184">
        <f t="shared" si="26"/>
        <v>30888.318180000002</v>
      </c>
      <c r="U38" s="184">
        <f t="shared" si="26"/>
        <v>30888.318180000002</v>
      </c>
      <c r="V38" s="184">
        <f t="shared" si="26"/>
        <v>0</v>
      </c>
      <c r="W38" s="184">
        <f t="shared" si="26"/>
        <v>2387.98749</v>
      </c>
      <c r="X38" s="184">
        <f t="shared" si="26"/>
        <v>2387.98749</v>
      </c>
      <c r="Y38" s="184">
        <f t="shared" si="26"/>
        <v>0</v>
      </c>
      <c r="Z38" s="184">
        <f t="shared" si="26"/>
        <v>21137.407420000003</v>
      </c>
      <c r="AA38" s="184">
        <f t="shared" si="26"/>
        <v>21137.407420000003</v>
      </c>
      <c r="AB38" s="184">
        <f t="shared" si="26"/>
        <v>0</v>
      </c>
      <c r="AC38" s="184">
        <f t="shared" si="26"/>
        <v>19031.049709999996</v>
      </c>
      <c r="AD38" s="184">
        <f t="shared" si="26"/>
        <v>19031.049709999996</v>
      </c>
      <c r="AE38" s="184">
        <f t="shared" si="26"/>
        <v>0</v>
      </c>
      <c r="AF38" s="184">
        <f t="shared" si="26"/>
        <v>43900.606189999999</v>
      </c>
      <c r="AG38" s="184">
        <f t="shared" si="26"/>
        <v>17512.707449999998</v>
      </c>
      <c r="AH38" s="184">
        <f t="shared" si="26"/>
        <v>0</v>
      </c>
      <c r="AI38" s="184">
        <f t="shared" si="26"/>
        <v>14204.602050000001</v>
      </c>
      <c r="AJ38" s="184">
        <f t="shared" si="26"/>
        <v>0</v>
      </c>
      <c r="AK38" s="184">
        <f t="shared" si="26"/>
        <v>0</v>
      </c>
      <c r="AL38" s="184">
        <f t="shared" si="26"/>
        <v>0</v>
      </c>
      <c r="AM38" s="184">
        <f t="shared" si="26"/>
        <v>0</v>
      </c>
      <c r="AN38" s="184">
        <f t="shared" si="26"/>
        <v>21005.753729999997</v>
      </c>
      <c r="AO38" s="184">
        <f t="shared" si="26"/>
        <v>0</v>
      </c>
      <c r="AP38" s="184">
        <f t="shared" si="26"/>
        <v>0</v>
      </c>
      <c r="AQ38" s="184">
        <f t="shared" si="26"/>
        <v>0</v>
      </c>
      <c r="AR38" s="184">
        <f t="shared" si="26"/>
        <v>0</v>
      </c>
      <c r="AS38" s="184">
        <f t="shared" si="26"/>
        <v>22835.732919999995</v>
      </c>
      <c r="AT38" s="184">
        <f t="shared" si="26"/>
        <v>0</v>
      </c>
      <c r="AU38" s="184">
        <f t="shared" si="26"/>
        <v>0</v>
      </c>
      <c r="AV38" s="351"/>
    </row>
    <row r="39" spans="1:48" ht="27">
      <c r="A39" s="364"/>
      <c r="B39" s="365"/>
      <c r="C39" s="366"/>
      <c r="D39" s="189" t="s">
        <v>273</v>
      </c>
      <c r="E39" s="233">
        <f t="shared" si="21"/>
        <v>0</v>
      </c>
      <c r="F39" s="233">
        <f t="shared" si="21"/>
        <v>0</v>
      </c>
      <c r="G39" s="186" t="e">
        <f t="shared" si="25"/>
        <v>#DIV/0!</v>
      </c>
      <c r="H39" s="184">
        <f t="shared" ref="H39:AU40" si="27">H14-H20</f>
        <v>0</v>
      </c>
      <c r="I39" s="184">
        <f t="shared" si="27"/>
        <v>0</v>
      </c>
      <c r="J39" s="184">
        <f t="shared" si="27"/>
        <v>0</v>
      </c>
      <c r="K39" s="184">
        <f t="shared" si="27"/>
        <v>0</v>
      </c>
      <c r="L39" s="184">
        <f t="shared" si="27"/>
        <v>0</v>
      </c>
      <c r="M39" s="184">
        <f t="shared" si="27"/>
        <v>0</v>
      </c>
      <c r="N39" s="184">
        <f t="shared" si="27"/>
        <v>0</v>
      </c>
      <c r="O39" s="184">
        <f t="shared" si="27"/>
        <v>0</v>
      </c>
      <c r="P39" s="184">
        <f t="shared" si="27"/>
        <v>0</v>
      </c>
      <c r="Q39" s="184">
        <f t="shared" si="27"/>
        <v>0</v>
      </c>
      <c r="R39" s="184">
        <f t="shared" si="27"/>
        <v>0</v>
      </c>
      <c r="S39" s="184">
        <f t="shared" si="27"/>
        <v>0</v>
      </c>
      <c r="T39" s="184">
        <f t="shared" si="27"/>
        <v>0</v>
      </c>
      <c r="U39" s="184">
        <f t="shared" si="27"/>
        <v>0</v>
      </c>
      <c r="V39" s="184">
        <f t="shared" si="27"/>
        <v>0</v>
      </c>
      <c r="W39" s="184">
        <f t="shared" si="27"/>
        <v>0</v>
      </c>
      <c r="X39" s="184">
        <f t="shared" si="27"/>
        <v>0</v>
      </c>
      <c r="Y39" s="184">
        <f t="shared" si="27"/>
        <v>0</v>
      </c>
      <c r="Z39" s="184">
        <f t="shared" si="27"/>
        <v>0</v>
      </c>
      <c r="AA39" s="184">
        <f t="shared" si="27"/>
        <v>0</v>
      </c>
      <c r="AB39" s="184">
        <f t="shared" si="27"/>
        <v>0</v>
      </c>
      <c r="AC39" s="184">
        <f t="shared" si="27"/>
        <v>0</v>
      </c>
      <c r="AD39" s="184">
        <f t="shared" si="27"/>
        <v>0</v>
      </c>
      <c r="AE39" s="184">
        <f t="shared" si="27"/>
        <v>0</v>
      </c>
      <c r="AF39" s="184">
        <f t="shared" si="27"/>
        <v>0</v>
      </c>
      <c r="AG39" s="184">
        <f t="shared" si="27"/>
        <v>0</v>
      </c>
      <c r="AH39" s="184">
        <f t="shared" si="27"/>
        <v>0</v>
      </c>
      <c r="AI39" s="184">
        <f t="shared" si="27"/>
        <v>0</v>
      </c>
      <c r="AJ39" s="184">
        <f t="shared" si="27"/>
        <v>0</v>
      </c>
      <c r="AK39" s="184">
        <f t="shared" si="27"/>
        <v>0</v>
      </c>
      <c r="AL39" s="184">
        <f t="shared" si="27"/>
        <v>0</v>
      </c>
      <c r="AM39" s="184">
        <f t="shared" si="27"/>
        <v>0</v>
      </c>
      <c r="AN39" s="184">
        <f t="shared" si="27"/>
        <v>0</v>
      </c>
      <c r="AO39" s="184">
        <f t="shared" si="27"/>
        <v>0</v>
      </c>
      <c r="AP39" s="184">
        <f t="shared" si="27"/>
        <v>0</v>
      </c>
      <c r="AQ39" s="184">
        <f t="shared" si="27"/>
        <v>0</v>
      </c>
      <c r="AR39" s="184">
        <f t="shared" si="27"/>
        <v>0</v>
      </c>
      <c r="AS39" s="184">
        <f t="shared" si="27"/>
        <v>0</v>
      </c>
      <c r="AT39" s="184">
        <f t="shared" si="27"/>
        <v>0</v>
      </c>
      <c r="AU39" s="184">
        <f t="shared" si="27"/>
        <v>0</v>
      </c>
      <c r="AV39" s="351"/>
    </row>
    <row r="40" spans="1:48">
      <c r="A40" s="367"/>
      <c r="B40" s="368"/>
      <c r="C40" s="369"/>
      <c r="D40" s="209" t="s">
        <v>441</v>
      </c>
      <c r="E40" s="233">
        <f t="shared" si="21"/>
        <v>6550.5</v>
      </c>
      <c r="F40" s="233">
        <f t="shared" si="21"/>
        <v>3132.60851</v>
      </c>
      <c r="G40" s="186">
        <f t="shared" si="25"/>
        <v>47.822433554690477</v>
      </c>
      <c r="H40" s="184">
        <f t="shared" si="27"/>
        <v>0</v>
      </c>
      <c r="I40" s="184">
        <f t="shared" si="27"/>
        <v>0</v>
      </c>
      <c r="J40" s="184">
        <f t="shared" si="27"/>
        <v>0</v>
      </c>
      <c r="K40" s="184">
        <f t="shared" si="27"/>
        <v>0</v>
      </c>
      <c r="L40" s="184">
        <f t="shared" si="27"/>
        <v>0</v>
      </c>
      <c r="M40" s="184">
        <f t="shared" si="27"/>
        <v>0</v>
      </c>
      <c r="N40" s="184">
        <f t="shared" si="27"/>
        <v>0</v>
      </c>
      <c r="O40" s="184">
        <f t="shared" si="27"/>
        <v>0</v>
      </c>
      <c r="P40" s="184">
        <f t="shared" si="27"/>
        <v>0</v>
      </c>
      <c r="Q40" s="184">
        <f t="shared" si="27"/>
        <v>0</v>
      </c>
      <c r="R40" s="184">
        <f t="shared" si="27"/>
        <v>0</v>
      </c>
      <c r="S40" s="184">
        <f t="shared" si="27"/>
        <v>0</v>
      </c>
      <c r="T40" s="184">
        <f t="shared" si="27"/>
        <v>0</v>
      </c>
      <c r="U40" s="184">
        <f t="shared" si="27"/>
        <v>0</v>
      </c>
      <c r="V40" s="184">
        <f t="shared" si="27"/>
        <v>0</v>
      </c>
      <c r="W40" s="184">
        <f t="shared" si="27"/>
        <v>0</v>
      </c>
      <c r="X40" s="184">
        <f t="shared" si="27"/>
        <v>0</v>
      </c>
      <c r="Y40" s="184">
        <f t="shared" si="27"/>
        <v>0</v>
      </c>
      <c r="Z40" s="184">
        <f t="shared" si="27"/>
        <v>0</v>
      </c>
      <c r="AA40" s="184">
        <f t="shared" si="27"/>
        <v>0</v>
      </c>
      <c r="AB40" s="184">
        <f t="shared" si="27"/>
        <v>0</v>
      </c>
      <c r="AC40" s="184">
        <f t="shared" si="27"/>
        <v>1363.26331</v>
      </c>
      <c r="AD40" s="184">
        <f t="shared" si="27"/>
        <v>1363.26331</v>
      </c>
      <c r="AE40" s="184">
        <f t="shared" si="27"/>
        <v>0</v>
      </c>
      <c r="AF40" s="184">
        <f t="shared" si="27"/>
        <v>3720.3452000000002</v>
      </c>
      <c r="AG40" s="184">
        <f t="shared" si="27"/>
        <v>1769.3452</v>
      </c>
      <c r="AH40" s="184">
        <f t="shared" si="27"/>
        <v>0</v>
      </c>
      <c r="AI40" s="184">
        <f t="shared" si="27"/>
        <v>1466.8914899999997</v>
      </c>
      <c r="AJ40" s="184">
        <f t="shared" si="27"/>
        <v>0</v>
      </c>
      <c r="AK40" s="184">
        <f t="shared" si="27"/>
        <v>0</v>
      </c>
      <c r="AL40" s="184">
        <f t="shared" si="27"/>
        <v>0</v>
      </c>
      <c r="AM40" s="184">
        <f t="shared" si="27"/>
        <v>0</v>
      </c>
      <c r="AN40" s="184">
        <f t="shared" si="27"/>
        <v>0</v>
      </c>
      <c r="AO40" s="184">
        <f t="shared" si="27"/>
        <v>0</v>
      </c>
      <c r="AP40" s="184">
        <f t="shared" si="27"/>
        <v>0</v>
      </c>
      <c r="AQ40" s="184">
        <f t="shared" si="27"/>
        <v>0</v>
      </c>
      <c r="AR40" s="184">
        <f t="shared" si="27"/>
        <v>0</v>
      </c>
      <c r="AS40" s="184">
        <f t="shared" si="27"/>
        <v>0</v>
      </c>
      <c r="AT40" s="184">
        <f t="shared" si="27"/>
        <v>0</v>
      </c>
      <c r="AU40" s="184">
        <f t="shared" si="27"/>
        <v>0</v>
      </c>
      <c r="AV40" s="245"/>
    </row>
    <row r="41" spans="1:48" ht="26.4">
      <c r="A41" s="361" t="s">
        <v>285</v>
      </c>
      <c r="B41" s="362"/>
      <c r="C41" s="363"/>
      <c r="D41" s="194" t="s">
        <v>41</v>
      </c>
      <c r="E41" s="233">
        <f t="shared" ref="E41:F45" si="28">E515</f>
        <v>55073.7</v>
      </c>
      <c r="F41" s="233">
        <f t="shared" si="28"/>
        <v>31338.210429999999</v>
      </c>
      <c r="G41" s="186">
        <f t="shared" si="25"/>
        <v>56.902315315658839</v>
      </c>
      <c r="H41" s="186" t="s">
        <v>286</v>
      </c>
      <c r="I41" s="186" t="s">
        <v>286</v>
      </c>
      <c r="J41" s="186" t="s">
        <v>286</v>
      </c>
      <c r="K41" s="186" t="s">
        <v>286</v>
      </c>
      <c r="L41" s="186" t="s">
        <v>286</v>
      </c>
      <c r="M41" s="186" t="s">
        <v>286</v>
      </c>
      <c r="N41" s="186" t="s">
        <v>286</v>
      </c>
      <c r="O41" s="186" t="s">
        <v>286</v>
      </c>
      <c r="P41" s="186" t="s">
        <v>286</v>
      </c>
      <c r="Q41" s="186" t="s">
        <v>286</v>
      </c>
      <c r="R41" s="186" t="s">
        <v>286</v>
      </c>
      <c r="S41" s="186" t="s">
        <v>286</v>
      </c>
      <c r="T41" s="186" t="s">
        <v>286</v>
      </c>
      <c r="U41" s="186" t="s">
        <v>286</v>
      </c>
      <c r="V41" s="186" t="s">
        <v>286</v>
      </c>
      <c r="W41" s="186" t="s">
        <v>286</v>
      </c>
      <c r="X41" s="186" t="s">
        <v>286</v>
      </c>
      <c r="Y41" s="186" t="s">
        <v>286</v>
      </c>
      <c r="Z41" s="186" t="s">
        <v>286</v>
      </c>
      <c r="AA41" s="186" t="s">
        <v>286</v>
      </c>
      <c r="AB41" s="186" t="s">
        <v>286</v>
      </c>
      <c r="AC41" s="186" t="s">
        <v>286</v>
      </c>
      <c r="AD41" s="186" t="s">
        <v>286</v>
      </c>
      <c r="AE41" s="186" t="s">
        <v>286</v>
      </c>
      <c r="AF41" s="186" t="s">
        <v>286</v>
      </c>
      <c r="AG41" s="186" t="s">
        <v>286</v>
      </c>
      <c r="AH41" s="186" t="s">
        <v>286</v>
      </c>
      <c r="AI41" s="186" t="s">
        <v>286</v>
      </c>
      <c r="AJ41" s="186" t="s">
        <v>286</v>
      </c>
      <c r="AK41" s="186" t="s">
        <v>286</v>
      </c>
      <c r="AL41" s="186" t="s">
        <v>286</v>
      </c>
      <c r="AM41" s="186" t="s">
        <v>286</v>
      </c>
      <c r="AN41" s="186" t="s">
        <v>286</v>
      </c>
      <c r="AO41" s="186" t="s">
        <v>286</v>
      </c>
      <c r="AP41" s="186" t="s">
        <v>286</v>
      </c>
      <c r="AQ41" s="186" t="s">
        <v>286</v>
      </c>
      <c r="AR41" s="186" t="s">
        <v>286</v>
      </c>
      <c r="AS41" s="186" t="s">
        <v>286</v>
      </c>
      <c r="AT41" s="186" t="s">
        <v>286</v>
      </c>
      <c r="AU41" s="186" t="s">
        <v>286</v>
      </c>
      <c r="AV41" s="202"/>
    </row>
    <row r="42" spans="1:48" ht="26.4">
      <c r="A42" s="364"/>
      <c r="B42" s="365"/>
      <c r="C42" s="366"/>
      <c r="D42" s="188" t="s">
        <v>37</v>
      </c>
      <c r="E42" s="233">
        <f t="shared" si="28"/>
        <v>0</v>
      </c>
      <c r="F42" s="233">
        <f t="shared" si="28"/>
        <v>0</v>
      </c>
      <c r="G42" s="186" t="s">
        <v>286</v>
      </c>
      <c r="H42" s="186" t="s">
        <v>286</v>
      </c>
      <c r="I42" s="186" t="s">
        <v>286</v>
      </c>
      <c r="J42" s="186" t="s">
        <v>286</v>
      </c>
      <c r="K42" s="186" t="s">
        <v>286</v>
      </c>
      <c r="L42" s="186" t="s">
        <v>286</v>
      </c>
      <c r="M42" s="186" t="s">
        <v>286</v>
      </c>
      <c r="N42" s="186" t="s">
        <v>286</v>
      </c>
      <c r="O42" s="186" t="s">
        <v>286</v>
      </c>
      <c r="P42" s="186" t="s">
        <v>286</v>
      </c>
      <c r="Q42" s="186" t="s">
        <v>286</v>
      </c>
      <c r="R42" s="186" t="s">
        <v>286</v>
      </c>
      <c r="S42" s="186" t="s">
        <v>286</v>
      </c>
      <c r="T42" s="186" t="s">
        <v>286</v>
      </c>
      <c r="U42" s="186" t="s">
        <v>286</v>
      </c>
      <c r="V42" s="186" t="s">
        <v>286</v>
      </c>
      <c r="W42" s="186" t="s">
        <v>286</v>
      </c>
      <c r="X42" s="186" t="s">
        <v>286</v>
      </c>
      <c r="Y42" s="186" t="s">
        <v>286</v>
      </c>
      <c r="Z42" s="186" t="s">
        <v>286</v>
      </c>
      <c r="AA42" s="186" t="s">
        <v>286</v>
      </c>
      <c r="AB42" s="186" t="s">
        <v>286</v>
      </c>
      <c r="AC42" s="186" t="s">
        <v>286</v>
      </c>
      <c r="AD42" s="186" t="s">
        <v>286</v>
      </c>
      <c r="AE42" s="186" t="s">
        <v>286</v>
      </c>
      <c r="AF42" s="186" t="s">
        <v>286</v>
      </c>
      <c r="AG42" s="186" t="s">
        <v>286</v>
      </c>
      <c r="AH42" s="186" t="s">
        <v>286</v>
      </c>
      <c r="AI42" s="186" t="s">
        <v>286</v>
      </c>
      <c r="AJ42" s="186" t="s">
        <v>286</v>
      </c>
      <c r="AK42" s="186" t="s">
        <v>286</v>
      </c>
      <c r="AL42" s="186" t="s">
        <v>286</v>
      </c>
      <c r="AM42" s="186" t="s">
        <v>286</v>
      </c>
      <c r="AN42" s="186" t="s">
        <v>286</v>
      </c>
      <c r="AO42" s="186" t="s">
        <v>286</v>
      </c>
      <c r="AP42" s="186" t="s">
        <v>286</v>
      </c>
      <c r="AQ42" s="186" t="s">
        <v>286</v>
      </c>
      <c r="AR42" s="186" t="s">
        <v>286</v>
      </c>
      <c r="AS42" s="186" t="s">
        <v>286</v>
      </c>
      <c r="AT42" s="186" t="s">
        <v>286</v>
      </c>
      <c r="AU42" s="186" t="s">
        <v>286</v>
      </c>
      <c r="AV42" s="202"/>
    </row>
    <row r="43" spans="1:48" ht="26.4">
      <c r="A43" s="364"/>
      <c r="B43" s="365"/>
      <c r="C43" s="366"/>
      <c r="D43" s="188" t="s">
        <v>2</v>
      </c>
      <c r="E43" s="233">
        <f t="shared" si="28"/>
        <v>0</v>
      </c>
      <c r="F43" s="233">
        <f t="shared" si="28"/>
        <v>0</v>
      </c>
      <c r="G43" s="186" t="s">
        <v>286</v>
      </c>
      <c r="H43" s="186" t="s">
        <v>286</v>
      </c>
      <c r="I43" s="186" t="s">
        <v>286</v>
      </c>
      <c r="J43" s="186" t="s">
        <v>286</v>
      </c>
      <c r="K43" s="186" t="s">
        <v>286</v>
      </c>
      <c r="L43" s="186" t="s">
        <v>286</v>
      </c>
      <c r="M43" s="186" t="s">
        <v>286</v>
      </c>
      <c r="N43" s="186" t="s">
        <v>286</v>
      </c>
      <c r="O43" s="186" t="s">
        <v>286</v>
      </c>
      <c r="P43" s="186" t="s">
        <v>286</v>
      </c>
      <c r="Q43" s="186" t="s">
        <v>286</v>
      </c>
      <c r="R43" s="186" t="s">
        <v>286</v>
      </c>
      <c r="S43" s="186" t="s">
        <v>286</v>
      </c>
      <c r="T43" s="186" t="s">
        <v>286</v>
      </c>
      <c r="U43" s="186" t="s">
        <v>286</v>
      </c>
      <c r="V43" s="186" t="s">
        <v>286</v>
      </c>
      <c r="W43" s="186" t="s">
        <v>286</v>
      </c>
      <c r="X43" s="186" t="s">
        <v>286</v>
      </c>
      <c r="Y43" s="186" t="s">
        <v>286</v>
      </c>
      <c r="Z43" s="186" t="s">
        <v>286</v>
      </c>
      <c r="AA43" s="186" t="s">
        <v>286</v>
      </c>
      <c r="AB43" s="186" t="s">
        <v>286</v>
      </c>
      <c r="AC43" s="186" t="s">
        <v>286</v>
      </c>
      <c r="AD43" s="186" t="s">
        <v>286</v>
      </c>
      <c r="AE43" s="186" t="s">
        <v>286</v>
      </c>
      <c r="AF43" s="186" t="s">
        <v>286</v>
      </c>
      <c r="AG43" s="186" t="s">
        <v>286</v>
      </c>
      <c r="AH43" s="186" t="s">
        <v>286</v>
      </c>
      <c r="AI43" s="186" t="s">
        <v>286</v>
      </c>
      <c r="AJ43" s="186" t="s">
        <v>286</v>
      </c>
      <c r="AK43" s="186" t="s">
        <v>286</v>
      </c>
      <c r="AL43" s="186" t="s">
        <v>286</v>
      </c>
      <c r="AM43" s="186" t="s">
        <v>286</v>
      </c>
      <c r="AN43" s="186" t="s">
        <v>286</v>
      </c>
      <c r="AO43" s="186" t="s">
        <v>286</v>
      </c>
      <c r="AP43" s="186" t="s">
        <v>286</v>
      </c>
      <c r="AQ43" s="186" t="s">
        <v>286</v>
      </c>
      <c r="AR43" s="186" t="s">
        <v>286</v>
      </c>
      <c r="AS43" s="186" t="s">
        <v>286</v>
      </c>
      <c r="AT43" s="186" t="s">
        <v>286</v>
      </c>
      <c r="AU43" s="186" t="s">
        <v>286</v>
      </c>
      <c r="AV43" s="202"/>
    </row>
    <row r="44" spans="1:48" ht="26.4">
      <c r="A44" s="364"/>
      <c r="B44" s="365"/>
      <c r="C44" s="366"/>
      <c r="D44" s="188" t="s">
        <v>43</v>
      </c>
      <c r="E44" s="233">
        <f t="shared" si="28"/>
        <v>55073.7</v>
      </c>
      <c r="F44" s="233">
        <f t="shared" si="28"/>
        <v>31338.210429999999</v>
      </c>
      <c r="G44" s="186">
        <f>F44/E44*100</f>
        <v>56.902315315658839</v>
      </c>
      <c r="H44" s="186" t="s">
        <v>286</v>
      </c>
      <c r="I44" s="186" t="s">
        <v>286</v>
      </c>
      <c r="J44" s="186" t="s">
        <v>286</v>
      </c>
      <c r="K44" s="186" t="s">
        <v>286</v>
      </c>
      <c r="L44" s="186" t="s">
        <v>286</v>
      </c>
      <c r="M44" s="186" t="s">
        <v>286</v>
      </c>
      <c r="N44" s="186" t="s">
        <v>286</v>
      </c>
      <c r="O44" s="186" t="s">
        <v>286</v>
      </c>
      <c r="P44" s="186" t="s">
        <v>286</v>
      </c>
      <c r="Q44" s="186" t="s">
        <v>286</v>
      </c>
      <c r="R44" s="186" t="s">
        <v>286</v>
      </c>
      <c r="S44" s="186" t="s">
        <v>286</v>
      </c>
      <c r="T44" s="186" t="s">
        <v>286</v>
      </c>
      <c r="U44" s="186" t="s">
        <v>286</v>
      </c>
      <c r="V44" s="186" t="s">
        <v>286</v>
      </c>
      <c r="W44" s="186" t="s">
        <v>286</v>
      </c>
      <c r="X44" s="186" t="s">
        <v>286</v>
      </c>
      <c r="Y44" s="186" t="s">
        <v>286</v>
      </c>
      <c r="Z44" s="186" t="s">
        <v>286</v>
      </c>
      <c r="AA44" s="186" t="s">
        <v>286</v>
      </c>
      <c r="AB44" s="186" t="s">
        <v>286</v>
      </c>
      <c r="AC44" s="186" t="s">
        <v>286</v>
      </c>
      <c r="AD44" s="186" t="s">
        <v>286</v>
      </c>
      <c r="AE44" s="186" t="s">
        <v>286</v>
      </c>
      <c r="AF44" s="186" t="s">
        <v>286</v>
      </c>
      <c r="AG44" s="186" t="s">
        <v>286</v>
      </c>
      <c r="AH44" s="186" t="s">
        <v>286</v>
      </c>
      <c r="AI44" s="186" t="s">
        <v>286</v>
      </c>
      <c r="AJ44" s="186" t="s">
        <v>286</v>
      </c>
      <c r="AK44" s="186" t="s">
        <v>286</v>
      </c>
      <c r="AL44" s="186" t="s">
        <v>286</v>
      </c>
      <c r="AM44" s="186" t="s">
        <v>286</v>
      </c>
      <c r="AN44" s="186" t="s">
        <v>286</v>
      </c>
      <c r="AO44" s="186" t="s">
        <v>286</v>
      </c>
      <c r="AP44" s="186" t="s">
        <v>286</v>
      </c>
      <c r="AQ44" s="186" t="s">
        <v>286</v>
      </c>
      <c r="AR44" s="186" t="s">
        <v>286</v>
      </c>
      <c r="AS44" s="186" t="s">
        <v>286</v>
      </c>
      <c r="AT44" s="186" t="s">
        <v>286</v>
      </c>
      <c r="AU44" s="186" t="s">
        <v>286</v>
      </c>
      <c r="AV44" s="202"/>
    </row>
    <row r="45" spans="1:48" ht="27">
      <c r="A45" s="364"/>
      <c r="B45" s="365"/>
      <c r="C45" s="366"/>
      <c r="D45" s="189" t="s">
        <v>273</v>
      </c>
      <c r="E45" s="233">
        <f t="shared" si="28"/>
        <v>0</v>
      </c>
      <c r="F45" s="233">
        <f t="shared" si="28"/>
        <v>0</v>
      </c>
      <c r="G45" s="186" t="s">
        <v>286</v>
      </c>
      <c r="H45" s="186" t="s">
        <v>286</v>
      </c>
      <c r="I45" s="186" t="s">
        <v>286</v>
      </c>
      <c r="J45" s="186" t="s">
        <v>286</v>
      </c>
      <c r="K45" s="186" t="s">
        <v>286</v>
      </c>
      <c r="L45" s="186" t="s">
        <v>286</v>
      </c>
      <c r="M45" s="186" t="s">
        <v>286</v>
      </c>
      <c r="N45" s="186" t="s">
        <v>286</v>
      </c>
      <c r="O45" s="186" t="s">
        <v>286</v>
      </c>
      <c r="P45" s="186" t="s">
        <v>286</v>
      </c>
      <c r="Q45" s="186" t="s">
        <v>286</v>
      </c>
      <c r="R45" s="186" t="s">
        <v>286</v>
      </c>
      <c r="S45" s="186" t="s">
        <v>286</v>
      </c>
      <c r="T45" s="186" t="s">
        <v>286</v>
      </c>
      <c r="U45" s="186" t="s">
        <v>286</v>
      </c>
      <c r="V45" s="186" t="s">
        <v>286</v>
      </c>
      <c r="W45" s="186" t="s">
        <v>286</v>
      </c>
      <c r="X45" s="186" t="s">
        <v>286</v>
      </c>
      <c r="Y45" s="186" t="s">
        <v>286</v>
      </c>
      <c r="Z45" s="186" t="s">
        <v>286</v>
      </c>
      <c r="AA45" s="186" t="s">
        <v>286</v>
      </c>
      <c r="AB45" s="186" t="s">
        <v>286</v>
      </c>
      <c r="AC45" s="186" t="s">
        <v>286</v>
      </c>
      <c r="AD45" s="186" t="s">
        <v>286</v>
      </c>
      <c r="AE45" s="186" t="s">
        <v>286</v>
      </c>
      <c r="AF45" s="186" t="s">
        <v>286</v>
      </c>
      <c r="AG45" s="186" t="s">
        <v>286</v>
      </c>
      <c r="AH45" s="186" t="s">
        <v>286</v>
      </c>
      <c r="AI45" s="186" t="s">
        <v>286</v>
      </c>
      <c r="AJ45" s="186" t="s">
        <v>286</v>
      </c>
      <c r="AK45" s="186" t="s">
        <v>286</v>
      </c>
      <c r="AL45" s="186" t="s">
        <v>286</v>
      </c>
      <c r="AM45" s="186" t="s">
        <v>286</v>
      </c>
      <c r="AN45" s="186" t="s">
        <v>286</v>
      </c>
      <c r="AO45" s="186" t="s">
        <v>286</v>
      </c>
      <c r="AP45" s="186" t="s">
        <v>286</v>
      </c>
      <c r="AQ45" s="186" t="s">
        <v>286</v>
      </c>
      <c r="AR45" s="186" t="s">
        <v>286</v>
      </c>
      <c r="AS45" s="186" t="s">
        <v>286</v>
      </c>
      <c r="AT45" s="186" t="s">
        <v>286</v>
      </c>
      <c r="AU45" s="186" t="s">
        <v>286</v>
      </c>
      <c r="AV45" s="202"/>
    </row>
    <row r="46" spans="1:48">
      <c r="A46" s="353" t="s">
        <v>277</v>
      </c>
      <c r="B46" s="353"/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53"/>
      <c r="R46" s="353"/>
      <c r="S46" s="353"/>
      <c r="T46" s="353"/>
      <c r="U46" s="353"/>
      <c r="V46" s="353"/>
      <c r="W46" s="353"/>
      <c r="X46" s="353"/>
      <c r="Y46" s="353"/>
      <c r="Z46" s="353"/>
      <c r="AA46" s="353"/>
      <c r="AB46" s="353"/>
      <c r="AC46" s="353"/>
      <c r="AD46" s="353"/>
      <c r="AE46" s="353"/>
      <c r="AF46" s="353"/>
      <c r="AG46" s="353"/>
      <c r="AH46" s="353"/>
      <c r="AI46" s="353"/>
      <c r="AJ46" s="353"/>
      <c r="AK46" s="353"/>
      <c r="AL46" s="353"/>
      <c r="AM46" s="353"/>
      <c r="AN46" s="353"/>
      <c r="AO46" s="353"/>
      <c r="AP46" s="353"/>
      <c r="AQ46" s="353"/>
      <c r="AR46" s="353"/>
      <c r="AS46" s="353"/>
      <c r="AT46" s="353"/>
      <c r="AU46" s="353"/>
      <c r="AV46" s="353"/>
    </row>
    <row r="47" spans="1:48">
      <c r="A47" s="298" t="s">
        <v>1</v>
      </c>
      <c r="B47" s="299" t="s">
        <v>303</v>
      </c>
      <c r="C47" s="299" t="s">
        <v>476</v>
      </c>
      <c r="D47" s="192" t="s">
        <v>41</v>
      </c>
      <c r="E47" s="233">
        <f>E162</f>
        <v>100782.75212999998</v>
      </c>
      <c r="F47" s="233">
        <f>F162</f>
        <v>69794.548649999997</v>
      </c>
      <c r="G47" s="186">
        <f t="shared" ref="G47:G110" si="29">F47/E47*100</f>
        <v>69.252473439077946</v>
      </c>
      <c r="H47" s="186">
        <f t="shared" ref="H47:AU48" si="30">H162</f>
        <v>0</v>
      </c>
      <c r="I47" s="186">
        <f t="shared" si="30"/>
        <v>0</v>
      </c>
      <c r="J47" s="186">
        <f t="shared" si="30"/>
        <v>0</v>
      </c>
      <c r="K47" s="186">
        <f t="shared" si="30"/>
        <v>3879.96</v>
      </c>
      <c r="L47" s="186">
        <f t="shared" si="30"/>
        <v>3879.96</v>
      </c>
      <c r="M47" s="186">
        <f>L47*100/K47</f>
        <v>100</v>
      </c>
      <c r="N47" s="186">
        <f t="shared" si="30"/>
        <v>58413.1008</v>
      </c>
      <c r="O47" s="186">
        <f t="shared" si="30"/>
        <v>58413.1008</v>
      </c>
      <c r="P47" s="186">
        <f>O47*100/N47</f>
        <v>100</v>
      </c>
      <c r="Q47" s="186">
        <f t="shared" si="30"/>
        <v>1951.8986399999999</v>
      </c>
      <c r="R47" s="186">
        <f t="shared" si="30"/>
        <v>1951.8986399999999</v>
      </c>
      <c r="S47" s="186">
        <f t="shared" si="30"/>
        <v>0</v>
      </c>
      <c r="T47" s="186">
        <f t="shared" si="30"/>
        <v>1588.5942400000001</v>
      </c>
      <c r="U47" s="186">
        <f t="shared" si="30"/>
        <v>1588.5942400000001</v>
      </c>
      <c r="V47" s="186">
        <f t="shared" si="30"/>
        <v>0</v>
      </c>
      <c r="W47" s="186">
        <f t="shared" si="30"/>
        <v>0</v>
      </c>
      <c r="X47" s="186">
        <f t="shared" si="30"/>
        <v>0</v>
      </c>
      <c r="Y47" s="186">
        <f t="shared" si="30"/>
        <v>0</v>
      </c>
      <c r="Z47" s="186">
        <f t="shared" si="30"/>
        <v>3952.5202100000001</v>
      </c>
      <c r="AA47" s="186">
        <f t="shared" si="30"/>
        <v>3952.5202100000001</v>
      </c>
      <c r="AB47" s="186">
        <f t="shared" si="30"/>
        <v>0</v>
      </c>
      <c r="AC47" s="186">
        <f t="shared" si="30"/>
        <v>8.4747599999999998</v>
      </c>
      <c r="AD47" s="186">
        <f t="shared" si="30"/>
        <v>8.4747599999999998</v>
      </c>
      <c r="AE47" s="186">
        <f t="shared" si="30"/>
        <v>0</v>
      </c>
      <c r="AF47" s="186">
        <f t="shared" si="30"/>
        <v>1686.9143800000002</v>
      </c>
      <c r="AG47" s="186">
        <f t="shared" si="30"/>
        <v>0</v>
      </c>
      <c r="AH47" s="186">
        <f t="shared" si="30"/>
        <v>0</v>
      </c>
      <c r="AI47" s="186">
        <f t="shared" si="30"/>
        <v>43.409199999999998</v>
      </c>
      <c r="AJ47" s="186">
        <f t="shared" si="30"/>
        <v>0</v>
      </c>
      <c r="AK47" s="186">
        <f t="shared" si="30"/>
        <v>0</v>
      </c>
      <c r="AL47" s="186">
        <f t="shared" si="30"/>
        <v>0</v>
      </c>
      <c r="AM47" s="186">
        <f t="shared" si="30"/>
        <v>0</v>
      </c>
      <c r="AN47" s="186">
        <f t="shared" si="30"/>
        <v>10854.57512</v>
      </c>
      <c r="AO47" s="186">
        <f t="shared" si="30"/>
        <v>0</v>
      </c>
      <c r="AP47" s="186">
        <f t="shared" si="30"/>
        <v>0</v>
      </c>
      <c r="AQ47" s="186">
        <f t="shared" si="30"/>
        <v>0</v>
      </c>
      <c r="AR47" s="186">
        <f t="shared" si="30"/>
        <v>0</v>
      </c>
      <c r="AS47" s="186">
        <f t="shared" si="30"/>
        <v>18403.304779999999</v>
      </c>
      <c r="AT47" s="186">
        <f t="shared" si="30"/>
        <v>0</v>
      </c>
      <c r="AU47" s="186">
        <f t="shared" si="30"/>
        <v>0</v>
      </c>
      <c r="AV47" s="300"/>
    </row>
    <row r="48" spans="1:48">
      <c r="A48" s="298"/>
      <c r="B48" s="299"/>
      <c r="C48" s="299"/>
      <c r="D48" s="185" t="s">
        <v>37</v>
      </c>
      <c r="E48" s="233">
        <f t="shared" ref="E48:F51" si="31">E163</f>
        <v>0</v>
      </c>
      <c r="F48" s="233">
        <f t="shared" si="31"/>
        <v>0</v>
      </c>
      <c r="G48" s="186" t="e">
        <f t="shared" si="29"/>
        <v>#DIV/0!</v>
      </c>
      <c r="H48" s="186">
        <f>H163</f>
        <v>0</v>
      </c>
      <c r="I48" s="186">
        <f t="shared" si="30"/>
        <v>0</v>
      </c>
      <c r="J48" s="186">
        <f t="shared" si="30"/>
        <v>0</v>
      </c>
      <c r="K48" s="186">
        <f t="shared" si="30"/>
        <v>0</v>
      </c>
      <c r="L48" s="186">
        <f t="shared" si="30"/>
        <v>0</v>
      </c>
      <c r="M48" s="186">
        <f t="shared" si="30"/>
        <v>0</v>
      </c>
      <c r="N48" s="186">
        <f t="shared" si="30"/>
        <v>0</v>
      </c>
      <c r="O48" s="186">
        <f t="shared" si="30"/>
        <v>0</v>
      </c>
      <c r="P48" s="186">
        <f t="shared" si="30"/>
        <v>0</v>
      </c>
      <c r="Q48" s="186">
        <f t="shared" si="30"/>
        <v>0</v>
      </c>
      <c r="R48" s="186">
        <f t="shared" si="30"/>
        <v>0</v>
      </c>
      <c r="S48" s="186">
        <f t="shared" si="30"/>
        <v>0</v>
      </c>
      <c r="T48" s="186">
        <f t="shared" si="30"/>
        <v>0</v>
      </c>
      <c r="U48" s="186">
        <f t="shared" si="30"/>
        <v>0</v>
      </c>
      <c r="V48" s="186">
        <f t="shared" si="30"/>
        <v>0</v>
      </c>
      <c r="W48" s="186">
        <f t="shared" si="30"/>
        <v>0</v>
      </c>
      <c r="X48" s="186">
        <f t="shared" si="30"/>
        <v>0</v>
      </c>
      <c r="Y48" s="186">
        <f t="shared" si="30"/>
        <v>0</v>
      </c>
      <c r="Z48" s="186">
        <f t="shared" si="30"/>
        <v>0</v>
      </c>
      <c r="AA48" s="186">
        <f t="shared" si="30"/>
        <v>0</v>
      </c>
      <c r="AB48" s="186">
        <f t="shared" si="30"/>
        <v>0</v>
      </c>
      <c r="AC48" s="186">
        <f t="shared" si="30"/>
        <v>0</v>
      </c>
      <c r="AD48" s="186">
        <f t="shared" si="30"/>
        <v>0</v>
      </c>
      <c r="AE48" s="186">
        <f t="shared" si="30"/>
        <v>0</v>
      </c>
      <c r="AF48" s="186">
        <f t="shared" si="30"/>
        <v>0</v>
      </c>
      <c r="AG48" s="186">
        <f t="shared" si="30"/>
        <v>0</v>
      </c>
      <c r="AH48" s="186">
        <f t="shared" si="30"/>
        <v>0</v>
      </c>
      <c r="AI48" s="186">
        <f t="shared" si="30"/>
        <v>0</v>
      </c>
      <c r="AJ48" s="186">
        <f t="shared" si="30"/>
        <v>0</v>
      </c>
      <c r="AK48" s="186">
        <f t="shared" si="30"/>
        <v>0</v>
      </c>
      <c r="AL48" s="186">
        <f t="shared" si="30"/>
        <v>0</v>
      </c>
      <c r="AM48" s="186">
        <f t="shared" si="30"/>
        <v>0</v>
      </c>
      <c r="AN48" s="186">
        <f t="shared" si="30"/>
        <v>0</v>
      </c>
      <c r="AO48" s="186">
        <f t="shared" si="30"/>
        <v>0</v>
      </c>
      <c r="AP48" s="186">
        <f t="shared" si="30"/>
        <v>0</v>
      </c>
      <c r="AQ48" s="186">
        <f t="shared" si="30"/>
        <v>0</v>
      </c>
      <c r="AR48" s="186">
        <f t="shared" si="30"/>
        <v>0</v>
      </c>
      <c r="AS48" s="186">
        <f t="shared" si="30"/>
        <v>0</v>
      </c>
      <c r="AT48" s="186">
        <f t="shared" si="30"/>
        <v>0</v>
      </c>
      <c r="AU48" s="186">
        <f t="shared" si="30"/>
        <v>0</v>
      </c>
      <c r="AV48" s="300"/>
    </row>
    <row r="49" spans="1:48" ht="26.4">
      <c r="A49" s="298"/>
      <c r="B49" s="299"/>
      <c r="C49" s="299"/>
      <c r="D49" s="185" t="s">
        <v>2</v>
      </c>
      <c r="E49" s="233">
        <f t="shared" si="31"/>
        <v>0</v>
      </c>
      <c r="F49" s="233">
        <f t="shared" si="31"/>
        <v>0</v>
      </c>
      <c r="G49" s="186" t="e">
        <f t="shared" si="29"/>
        <v>#DIV/0!</v>
      </c>
      <c r="H49" s="186">
        <f t="shared" ref="H49:AU51" si="32">H164</f>
        <v>0</v>
      </c>
      <c r="I49" s="186">
        <f t="shared" si="32"/>
        <v>0</v>
      </c>
      <c r="J49" s="186">
        <f t="shared" si="32"/>
        <v>0</v>
      </c>
      <c r="K49" s="186">
        <f t="shared" si="32"/>
        <v>0</v>
      </c>
      <c r="L49" s="186">
        <f t="shared" si="32"/>
        <v>0</v>
      </c>
      <c r="M49" s="186">
        <f t="shared" si="32"/>
        <v>0</v>
      </c>
      <c r="N49" s="186">
        <f t="shared" si="32"/>
        <v>0</v>
      </c>
      <c r="O49" s="186">
        <f t="shared" si="32"/>
        <v>0</v>
      </c>
      <c r="P49" s="186">
        <f t="shared" si="32"/>
        <v>0</v>
      </c>
      <c r="Q49" s="186">
        <f t="shared" si="32"/>
        <v>0</v>
      </c>
      <c r="R49" s="186">
        <f t="shared" si="32"/>
        <v>0</v>
      </c>
      <c r="S49" s="186">
        <f t="shared" si="32"/>
        <v>0</v>
      </c>
      <c r="T49" s="186">
        <f t="shared" si="32"/>
        <v>0</v>
      </c>
      <c r="U49" s="186">
        <f t="shared" si="32"/>
        <v>0</v>
      </c>
      <c r="V49" s="186">
        <f t="shared" si="32"/>
        <v>0</v>
      </c>
      <c r="W49" s="186">
        <f t="shared" si="32"/>
        <v>0</v>
      </c>
      <c r="X49" s="186">
        <f t="shared" si="32"/>
        <v>0</v>
      </c>
      <c r="Y49" s="186">
        <f t="shared" si="32"/>
        <v>0</v>
      </c>
      <c r="Z49" s="186">
        <f t="shared" si="32"/>
        <v>0</v>
      </c>
      <c r="AA49" s="186">
        <f t="shared" si="32"/>
        <v>0</v>
      </c>
      <c r="AB49" s="186">
        <f t="shared" si="32"/>
        <v>0</v>
      </c>
      <c r="AC49" s="186">
        <f t="shared" si="32"/>
        <v>0</v>
      </c>
      <c r="AD49" s="186">
        <f t="shared" si="32"/>
        <v>0</v>
      </c>
      <c r="AE49" s="186">
        <f t="shared" si="32"/>
        <v>0</v>
      </c>
      <c r="AF49" s="186">
        <f t="shared" si="32"/>
        <v>0</v>
      </c>
      <c r="AG49" s="186">
        <f t="shared" si="32"/>
        <v>0</v>
      </c>
      <c r="AH49" s="186">
        <f t="shared" si="32"/>
        <v>0</v>
      </c>
      <c r="AI49" s="186">
        <f t="shared" si="32"/>
        <v>0</v>
      </c>
      <c r="AJ49" s="186">
        <f t="shared" si="32"/>
        <v>0</v>
      </c>
      <c r="AK49" s="186">
        <f t="shared" si="32"/>
        <v>0</v>
      </c>
      <c r="AL49" s="186">
        <f t="shared" si="32"/>
        <v>0</v>
      </c>
      <c r="AM49" s="186">
        <f t="shared" si="32"/>
        <v>0</v>
      </c>
      <c r="AN49" s="186">
        <f t="shared" si="32"/>
        <v>0</v>
      </c>
      <c r="AO49" s="186">
        <f t="shared" si="32"/>
        <v>0</v>
      </c>
      <c r="AP49" s="186">
        <f t="shared" si="32"/>
        <v>0</v>
      </c>
      <c r="AQ49" s="186">
        <f t="shared" si="32"/>
        <v>0</v>
      </c>
      <c r="AR49" s="186">
        <f t="shared" si="32"/>
        <v>0</v>
      </c>
      <c r="AS49" s="186">
        <f t="shared" si="32"/>
        <v>0</v>
      </c>
      <c r="AT49" s="186">
        <f t="shared" si="32"/>
        <v>0</v>
      </c>
      <c r="AU49" s="186">
        <f t="shared" si="32"/>
        <v>0</v>
      </c>
      <c r="AV49" s="300"/>
    </row>
    <row r="50" spans="1:48">
      <c r="A50" s="298"/>
      <c r="B50" s="299"/>
      <c r="C50" s="299"/>
      <c r="D50" s="185" t="s">
        <v>43</v>
      </c>
      <c r="E50" s="233">
        <f t="shared" si="31"/>
        <v>100782.75212999998</v>
      </c>
      <c r="F50" s="233">
        <f t="shared" si="31"/>
        <v>69794.548649999997</v>
      </c>
      <c r="G50" s="186">
        <f t="shared" si="29"/>
        <v>69.252473439077946</v>
      </c>
      <c r="H50" s="186">
        <f t="shared" si="32"/>
        <v>0</v>
      </c>
      <c r="I50" s="186">
        <f t="shared" si="32"/>
        <v>0</v>
      </c>
      <c r="J50" s="186">
        <f t="shared" si="32"/>
        <v>0</v>
      </c>
      <c r="K50" s="186">
        <f t="shared" si="32"/>
        <v>3879.96</v>
      </c>
      <c r="L50" s="186">
        <f t="shared" si="32"/>
        <v>3879.96</v>
      </c>
      <c r="M50" s="186">
        <f>L50*100/K50</f>
        <v>100</v>
      </c>
      <c r="N50" s="186">
        <f t="shared" si="32"/>
        <v>58413.1008</v>
      </c>
      <c r="O50" s="186">
        <f t="shared" si="32"/>
        <v>58413.1008</v>
      </c>
      <c r="P50" s="186">
        <f t="shared" ref="P50:P51" si="33">O50*100/N50</f>
        <v>100</v>
      </c>
      <c r="Q50" s="186">
        <f t="shared" si="32"/>
        <v>1951.8986399999999</v>
      </c>
      <c r="R50" s="186">
        <f t="shared" si="32"/>
        <v>1951.8986399999999</v>
      </c>
      <c r="S50" s="186">
        <f t="shared" si="32"/>
        <v>0</v>
      </c>
      <c r="T50" s="186">
        <f t="shared" si="32"/>
        <v>1588.5942400000001</v>
      </c>
      <c r="U50" s="186">
        <f t="shared" si="32"/>
        <v>1588.5942400000001</v>
      </c>
      <c r="V50" s="186">
        <f t="shared" si="32"/>
        <v>0</v>
      </c>
      <c r="W50" s="186">
        <f t="shared" si="32"/>
        <v>0</v>
      </c>
      <c r="X50" s="186">
        <f t="shared" si="32"/>
        <v>0</v>
      </c>
      <c r="Y50" s="186">
        <f t="shared" si="32"/>
        <v>0</v>
      </c>
      <c r="Z50" s="186">
        <f t="shared" si="32"/>
        <v>3952.5202100000001</v>
      </c>
      <c r="AA50" s="186">
        <f t="shared" si="32"/>
        <v>3952.5202100000001</v>
      </c>
      <c r="AB50" s="186">
        <f t="shared" si="32"/>
        <v>0</v>
      </c>
      <c r="AC50" s="186">
        <f t="shared" si="32"/>
        <v>8.4747599999999998</v>
      </c>
      <c r="AD50" s="186">
        <f t="shared" si="32"/>
        <v>8.4747599999999998</v>
      </c>
      <c r="AE50" s="186">
        <f t="shared" si="32"/>
        <v>0</v>
      </c>
      <c r="AF50" s="186">
        <f t="shared" si="32"/>
        <v>1686.9143800000002</v>
      </c>
      <c r="AG50" s="186">
        <f t="shared" si="32"/>
        <v>0</v>
      </c>
      <c r="AH50" s="186">
        <f t="shared" si="32"/>
        <v>0</v>
      </c>
      <c r="AI50" s="186">
        <f t="shared" si="32"/>
        <v>43.409199999999998</v>
      </c>
      <c r="AJ50" s="186">
        <f t="shared" si="32"/>
        <v>0</v>
      </c>
      <c r="AK50" s="186">
        <f t="shared" si="32"/>
        <v>0</v>
      </c>
      <c r="AL50" s="186">
        <f t="shared" si="32"/>
        <v>0</v>
      </c>
      <c r="AM50" s="186">
        <f t="shared" si="32"/>
        <v>0</v>
      </c>
      <c r="AN50" s="186">
        <f t="shared" si="32"/>
        <v>10854.57512</v>
      </c>
      <c r="AO50" s="186">
        <f t="shared" si="32"/>
        <v>0</v>
      </c>
      <c r="AP50" s="186">
        <f t="shared" si="32"/>
        <v>0</v>
      </c>
      <c r="AQ50" s="186">
        <f t="shared" si="32"/>
        <v>0</v>
      </c>
      <c r="AR50" s="186">
        <f t="shared" si="32"/>
        <v>0</v>
      </c>
      <c r="AS50" s="186">
        <f t="shared" si="32"/>
        <v>18403.304779999999</v>
      </c>
      <c r="AT50" s="186">
        <f t="shared" si="32"/>
        <v>0</v>
      </c>
      <c r="AU50" s="186">
        <f t="shared" si="32"/>
        <v>0</v>
      </c>
      <c r="AV50" s="300"/>
    </row>
    <row r="51" spans="1:48" ht="27">
      <c r="A51" s="298"/>
      <c r="B51" s="299"/>
      <c r="C51" s="299"/>
      <c r="D51" s="193" t="s">
        <v>273</v>
      </c>
      <c r="E51" s="233">
        <f t="shared" si="31"/>
        <v>65694.015400000004</v>
      </c>
      <c r="F51" s="233">
        <f t="shared" si="31"/>
        <v>64866.437279999998</v>
      </c>
      <c r="G51" s="186">
        <f t="shared" si="29"/>
        <v>98.740253408227503</v>
      </c>
      <c r="H51" s="186">
        <f t="shared" si="32"/>
        <v>0</v>
      </c>
      <c r="I51" s="186">
        <f t="shared" si="32"/>
        <v>0</v>
      </c>
      <c r="J51" s="186">
        <f t="shared" si="32"/>
        <v>0</v>
      </c>
      <c r="K51" s="186">
        <f t="shared" si="32"/>
        <v>0</v>
      </c>
      <c r="L51" s="186">
        <f t="shared" si="32"/>
        <v>0</v>
      </c>
      <c r="M51" s="186">
        <f t="shared" si="32"/>
        <v>0</v>
      </c>
      <c r="N51" s="186">
        <f t="shared" si="32"/>
        <v>58413.1008</v>
      </c>
      <c r="O51" s="186">
        <f t="shared" si="32"/>
        <v>58413.1008</v>
      </c>
      <c r="P51" s="186">
        <f t="shared" si="33"/>
        <v>100</v>
      </c>
      <c r="Q51" s="186">
        <f t="shared" si="32"/>
        <v>1053.3364799999999</v>
      </c>
      <c r="R51" s="186">
        <f t="shared" si="32"/>
        <v>1053.3364799999999</v>
      </c>
      <c r="S51" s="186">
        <f t="shared" si="32"/>
        <v>0</v>
      </c>
      <c r="T51" s="186">
        <f t="shared" si="32"/>
        <v>2405.2564000000002</v>
      </c>
      <c r="U51" s="186">
        <f t="shared" si="32"/>
        <v>2405.2564000000002</v>
      </c>
      <c r="V51" s="186">
        <f t="shared" si="32"/>
        <v>0</v>
      </c>
      <c r="W51" s="186">
        <f t="shared" si="32"/>
        <v>0</v>
      </c>
      <c r="X51" s="186">
        <f t="shared" si="32"/>
        <v>0</v>
      </c>
      <c r="Y51" s="186">
        <f t="shared" si="32"/>
        <v>0</v>
      </c>
      <c r="Z51" s="186">
        <f t="shared" si="32"/>
        <v>2994.7435999999998</v>
      </c>
      <c r="AA51" s="186">
        <f t="shared" si="32"/>
        <v>2994.7435999999998</v>
      </c>
      <c r="AB51" s="186">
        <f t="shared" si="32"/>
        <v>0</v>
      </c>
      <c r="AC51" s="186">
        <f t="shared" si="32"/>
        <v>0</v>
      </c>
      <c r="AD51" s="186">
        <f t="shared" si="32"/>
        <v>0</v>
      </c>
      <c r="AE51" s="186">
        <f t="shared" si="32"/>
        <v>0</v>
      </c>
      <c r="AF51" s="186">
        <f t="shared" si="32"/>
        <v>0</v>
      </c>
      <c r="AG51" s="186">
        <f t="shared" si="32"/>
        <v>0</v>
      </c>
      <c r="AH51" s="186">
        <f t="shared" si="32"/>
        <v>0</v>
      </c>
      <c r="AI51" s="186">
        <f t="shared" si="32"/>
        <v>0</v>
      </c>
      <c r="AJ51" s="186">
        <f t="shared" si="32"/>
        <v>0</v>
      </c>
      <c r="AK51" s="186">
        <f t="shared" si="32"/>
        <v>0</v>
      </c>
      <c r="AL51" s="186">
        <f t="shared" si="32"/>
        <v>0</v>
      </c>
      <c r="AM51" s="186">
        <f t="shared" si="32"/>
        <v>0</v>
      </c>
      <c r="AN51" s="186">
        <f t="shared" si="32"/>
        <v>0</v>
      </c>
      <c r="AO51" s="186">
        <f t="shared" si="32"/>
        <v>0</v>
      </c>
      <c r="AP51" s="186">
        <f t="shared" si="32"/>
        <v>0</v>
      </c>
      <c r="AQ51" s="186">
        <f t="shared" si="32"/>
        <v>0</v>
      </c>
      <c r="AR51" s="186">
        <f t="shared" si="32"/>
        <v>0</v>
      </c>
      <c r="AS51" s="186">
        <f t="shared" si="32"/>
        <v>827.5781199999999</v>
      </c>
      <c r="AT51" s="186">
        <f t="shared" si="32"/>
        <v>0</v>
      </c>
      <c r="AU51" s="186">
        <f t="shared" si="32"/>
        <v>0</v>
      </c>
      <c r="AV51" s="300"/>
    </row>
    <row r="52" spans="1:48">
      <c r="A52" s="298" t="s">
        <v>267</v>
      </c>
      <c r="B52" s="299" t="s">
        <v>300</v>
      </c>
      <c r="C52" s="299" t="s">
        <v>476</v>
      </c>
      <c r="D52" s="192" t="s">
        <v>41</v>
      </c>
      <c r="E52" s="233">
        <f t="shared" ref="E52:F115" si="34">H52+K52+N52+Q52+T52+W52+Z52+AC52+AF52+AI52+AN52+AS52</f>
        <v>824.46007999999995</v>
      </c>
      <c r="F52" s="233">
        <f t="shared" si="34"/>
        <v>0</v>
      </c>
      <c r="G52" s="186">
        <f t="shared" si="29"/>
        <v>0</v>
      </c>
      <c r="H52" s="186">
        <f>SUM(H53:H55)</f>
        <v>0</v>
      </c>
      <c r="I52" s="186">
        <f t="shared" ref="I52:AU52" si="35">SUM(I53:I55)</f>
        <v>0</v>
      </c>
      <c r="J52" s="186">
        <f t="shared" si="35"/>
        <v>0</v>
      </c>
      <c r="K52" s="186">
        <f t="shared" si="35"/>
        <v>0</v>
      </c>
      <c r="L52" s="186">
        <f t="shared" si="35"/>
        <v>0</v>
      </c>
      <c r="M52" s="186">
        <f t="shared" si="35"/>
        <v>0</v>
      </c>
      <c r="N52" s="186">
        <f t="shared" si="35"/>
        <v>0</v>
      </c>
      <c r="O52" s="186">
        <f t="shared" si="35"/>
        <v>0</v>
      </c>
      <c r="P52" s="186">
        <f t="shared" si="35"/>
        <v>0</v>
      </c>
      <c r="Q52" s="186">
        <f t="shared" si="35"/>
        <v>0</v>
      </c>
      <c r="R52" s="186">
        <f t="shared" si="35"/>
        <v>0</v>
      </c>
      <c r="S52" s="186">
        <f t="shared" si="35"/>
        <v>0</v>
      </c>
      <c r="T52" s="186">
        <f t="shared" si="35"/>
        <v>0</v>
      </c>
      <c r="U52" s="186">
        <f t="shared" si="35"/>
        <v>0</v>
      </c>
      <c r="V52" s="186">
        <f t="shared" si="35"/>
        <v>0</v>
      </c>
      <c r="W52" s="186">
        <f t="shared" si="35"/>
        <v>0</v>
      </c>
      <c r="X52" s="186">
        <f t="shared" si="35"/>
        <v>0</v>
      </c>
      <c r="Y52" s="186">
        <f t="shared" si="35"/>
        <v>0</v>
      </c>
      <c r="Z52" s="186">
        <f t="shared" si="35"/>
        <v>0</v>
      </c>
      <c r="AA52" s="186">
        <f t="shared" si="35"/>
        <v>0</v>
      </c>
      <c r="AB52" s="186">
        <f t="shared" si="35"/>
        <v>0</v>
      </c>
      <c r="AC52" s="186">
        <f t="shared" si="35"/>
        <v>0</v>
      </c>
      <c r="AD52" s="186">
        <f t="shared" si="35"/>
        <v>0</v>
      </c>
      <c r="AE52" s="186">
        <f t="shared" si="35"/>
        <v>0</v>
      </c>
      <c r="AF52" s="186">
        <f t="shared" si="35"/>
        <v>0</v>
      </c>
      <c r="AG52" s="186">
        <f t="shared" si="35"/>
        <v>0</v>
      </c>
      <c r="AH52" s="186">
        <f t="shared" si="35"/>
        <v>0</v>
      </c>
      <c r="AI52" s="186">
        <f t="shared" si="35"/>
        <v>0</v>
      </c>
      <c r="AJ52" s="186">
        <f t="shared" si="35"/>
        <v>0</v>
      </c>
      <c r="AK52" s="186">
        <f t="shared" si="35"/>
        <v>0</v>
      </c>
      <c r="AL52" s="186">
        <f t="shared" si="35"/>
        <v>0</v>
      </c>
      <c r="AM52" s="186">
        <f t="shared" si="35"/>
        <v>0</v>
      </c>
      <c r="AN52" s="186">
        <f t="shared" si="35"/>
        <v>0</v>
      </c>
      <c r="AO52" s="186">
        <f t="shared" si="35"/>
        <v>0</v>
      </c>
      <c r="AP52" s="186">
        <f t="shared" si="35"/>
        <v>0</v>
      </c>
      <c r="AQ52" s="186">
        <f t="shared" si="35"/>
        <v>0</v>
      </c>
      <c r="AR52" s="186">
        <f t="shared" si="35"/>
        <v>0</v>
      </c>
      <c r="AS52" s="186">
        <f t="shared" si="35"/>
        <v>824.46007999999995</v>
      </c>
      <c r="AT52" s="186">
        <f t="shared" si="35"/>
        <v>0</v>
      </c>
      <c r="AU52" s="186">
        <f t="shared" si="35"/>
        <v>0</v>
      </c>
      <c r="AV52" s="300"/>
    </row>
    <row r="53" spans="1:48">
      <c r="A53" s="298"/>
      <c r="B53" s="299"/>
      <c r="C53" s="299"/>
      <c r="D53" s="185" t="s">
        <v>37</v>
      </c>
      <c r="E53" s="233">
        <f t="shared" si="34"/>
        <v>0</v>
      </c>
      <c r="F53" s="233">
        <f t="shared" si="34"/>
        <v>0</v>
      </c>
      <c r="G53" s="186" t="e">
        <f t="shared" si="29"/>
        <v>#DIV/0!</v>
      </c>
      <c r="H53" s="184"/>
      <c r="I53" s="184"/>
      <c r="J53" s="190"/>
      <c r="K53" s="184"/>
      <c r="L53" s="184"/>
      <c r="M53" s="190"/>
      <c r="N53" s="184"/>
      <c r="O53" s="184"/>
      <c r="P53" s="190"/>
      <c r="Q53" s="184"/>
      <c r="R53" s="184"/>
      <c r="S53" s="190"/>
      <c r="T53" s="184"/>
      <c r="U53" s="184"/>
      <c r="V53" s="190"/>
      <c r="W53" s="184"/>
      <c r="X53" s="184"/>
      <c r="Y53" s="190"/>
      <c r="Z53" s="184"/>
      <c r="AA53" s="184"/>
      <c r="AB53" s="190"/>
      <c r="AC53" s="184"/>
      <c r="AD53" s="184"/>
      <c r="AE53" s="190"/>
      <c r="AF53" s="184"/>
      <c r="AG53" s="184"/>
      <c r="AH53" s="190"/>
      <c r="AI53" s="184"/>
      <c r="AJ53" s="184"/>
      <c r="AK53" s="190"/>
      <c r="AL53" s="184"/>
      <c r="AM53" s="184"/>
      <c r="AN53" s="184"/>
      <c r="AO53" s="184"/>
      <c r="AP53" s="190"/>
      <c r="AQ53" s="190"/>
      <c r="AR53" s="190"/>
      <c r="AS53" s="184"/>
      <c r="AT53" s="184"/>
      <c r="AU53" s="190"/>
      <c r="AV53" s="300"/>
    </row>
    <row r="54" spans="1:48" ht="26.4">
      <c r="A54" s="298"/>
      <c r="B54" s="299"/>
      <c r="C54" s="299"/>
      <c r="D54" s="185" t="s">
        <v>2</v>
      </c>
      <c r="E54" s="233">
        <f t="shared" si="34"/>
        <v>0</v>
      </c>
      <c r="F54" s="233">
        <f t="shared" si="34"/>
        <v>0</v>
      </c>
      <c r="G54" s="186" t="e">
        <f t="shared" si="29"/>
        <v>#DIV/0!</v>
      </c>
      <c r="H54" s="184"/>
      <c r="I54" s="184"/>
      <c r="J54" s="190"/>
      <c r="K54" s="184"/>
      <c r="L54" s="184"/>
      <c r="M54" s="190"/>
      <c r="N54" s="184"/>
      <c r="O54" s="184"/>
      <c r="P54" s="190"/>
      <c r="Q54" s="184"/>
      <c r="R54" s="184"/>
      <c r="S54" s="190"/>
      <c r="T54" s="184"/>
      <c r="U54" s="184"/>
      <c r="V54" s="190"/>
      <c r="W54" s="184"/>
      <c r="X54" s="184"/>
      <c r="Y54" s="190"/>
      <c r="Z54" s="184"/>
      <c r="AA54" s="184"/>
      <c r="AB54" s="190"/>
      <c r="AC54" s="184"/>
      <c r="AD54" s="184"/>
      <c r="AE54" s="190"/>
      <c r="AF54" s="184"/>
      <c r="AG54" s="184"/>
      <c r="AH54" s="190"/>
      <c r="AI54" s="184"/>
      <c r="AJ54" s="184"/>
      <c r="AK54" s="190"/>
      <c r="AL54" s="190"/>
      <c r="AM54" s="190"/>
      <c r="AN54" s="184"/>
      <c r="AO54" s="184"/>
      <c r="AP54" s="190"/>
      <c r="AQ54" s="190"/>
      <c r="AR54" s="190"/>
      <c r="AS54" s="184"/>
      <c r="AT54" s="184"/>
      <c r="AU54" s="190"/>
      <c r="AV54" s="300"/>
    </row>
    <row r="55" spans="1:48">
      <c r="A55" s="298"/>
      <c r="B55" s="299"/>
      <c r="C55" s="299"/>
      <c r="D55" s="185" t="s">
        <v>43</v>
      </c>
      <c r="E55" s="233">
        <f t="shared" si="34"/>
        <v>824.46007999999995</v>
      </c>
      <c r="F55" s="233">
        <f t="shared" si="34"/>
        <v>0</v>
      </c>
      <c r="G55" s="186">
        <f t="shared" si="29"/>
        <v>0</v>
      </c>
      <c r="H55" s="184"/>
      <c r="I55" s="184"/>
      <c r="J55" s="190"/>
      <c r="K55" s="184"/>
      <c r="L55" s="184"/>
      <c r="M55" s="190"/>
      <c r="N55" s="184"/>
      <c r="O55" s="184"/>
      <c r="P55" s="190"/>
      <c r="Q55" s="184"/>
      <c r="R55" s="184"/>
      <c r="S55" s="190"/>
      <c r="T55" s="184"/>
      <c r="U55" s="184"/>
      <c r="V55" s="190"/>
      <c r="W55" s="184"/>
      <c r="X55" s="184"/>
      <c r="Y55" s="190"/>
      <c r="Z55" s="184"/>
      <c r="AA55" s="184"/>
      <c r="AB55" s="190"/>
      <c r="AC55" s="184"/>
      <c r="AD55" s="184"/>
      <c r="AE55" s="190"/>
      <c r="AF55" s="184"/>
      <c r="AG55" s="184"/>
      <c r="AH55" s="190"/>
      <c r="AI55" s="184"/>
      <c r="AJ55" s="184"/>
      <c r="AK55" s="190"/>
      <c r="AL55" s="190"/>
      <c r="AM55" s="190"/>
      <c r="AN55" s="184"/>
      <c r="AO55" s="184"/>
      <c r="AP55" s="190"/>
      <c r="AQ55" s="190"/>
      <c r="AR55" s="190"/>
      <c r="AS55" s="191">
        <v>824.46007999999995</v>
      </c>
      <c r="AT55" s="184"/>
      <c r="AU55" s="190"/>
      <c r="AV55" s="300"/>
    </row>
    <row r="56" spans="1:48" ht="27">
      <c r="A56" s="298"/>
      <c r="B56" s="299"/>
      <c r="C56" s="299"/>
      <c r="D56" s="193" t="s">
        <v>273</v>
      </c>
      <c r="E56" s="233">
        <f t="shared" si="34"/>
        <v>824.46007999999995</v>
      </c>
      <c r="F56" s="233">
        <f t="shared" si="34"/>
        <v>0</v>
      </c>
      <c r="G56" s="186">
        <f t="shared" si="29"/>
        <v>0</v>
      </c>
      <c r="H56" s="184"/>
      <c r="I56" s="184"/>
      <c r="J56" s="190"/>
      <c r="K56" s="184"/>
      <c r="L56" s="184"/>
      <c r="M56" s="190"/>
      <c r="N56" s="184"/>
      <c r="O56" s="184"/>
      <c r="P56" s="190"/>
      <c r="Q56" s="184"/>
      <c r="R56" s="184"/>
      <c r="S56" s="190"/>
      <c r="T56" s="184"/>
      <c r="U56" s="184"/>
      <c r="V56" s="190"/>
      <c r="W56" s="184"/>
      <c r="X56" s="184"/>
      <c r="Y56" s="190"/>
      <c r="Z56" s="184"/>
      <c r="AA56" s="184"/>
      <c r="AB56" s="190"/>
      <c r="AC56" s="184"/>
      <c r="AD56" s="184"/>
      <c r="AE56" s="190"/>
      <c r="AF56" s="184"/>
      <c r="AG56" s="184"/>
      <c r="AH56" s="190"/>
      <c r="AI56" s="184"/>
      <c r="AJ56" s="184"/>
      <c r="AK56" s="190"/>
      <c r="AL56" s="190"/>
      <c r="AM56" s="190"/>
      <c r="AN56" s="184"/>
      <c r="AO56" s="184"/>
      <c r="AP56" s="190"/>
      <c r="AQ56" s="190"/>
      <c r="AR56" s="190"/>
      <c r="AS56" s="191">
        <v>824.46007999999995</v>
      </c>
      <c r="AT56" s="184"/>
      <c r="AU56" s="190"/>
      <c r="AV56" s="300"/>
    </row>
    <row r="57" spans="1:48">
      <c r="A57" s="298" t="s">
        <v>302</v>
      </c>
      <c r="B57" s="310" t="s">
        <v>301</v>
      </c>
      <c r="C57" s="299" t="s">
        <v>476</v>
      </c>
      <c r="D57" s="192" t="s">
        <v>41</v>
      </c>
      <c r="E57" s="233">
        <f t="shared" si="34"/>
        <v>82.499279999999999</v>
      </c>
      <c r="F57" s="233">
        <f t="shared" si="34"/>
        <v>81.900000000000006</v>
      </c>
      <c r="G57" s="186">
        <f t="shared" si="29"/>
        <v>99.27359366045377</v>
      </c>
      <c r="H57" s="186">
        <f>SUM(H58:H60)</f>
        <v>0</v>
      </c>
      <c r="I57" s="186">
        <f t="shared" ref="I57:AU57" si="36">SUM(I58:I60)</f>
        <v>0</v>
      </c>
      <c r="J57" s="186">
        <f t="shared" si="36"/>
        <v>0</v>
      </c>
      <c r="K57" s="186">
        <f t="shared" si="36"/>
        <v>0</v>
      </c>
      <c r="L57" s="186">
        <f t="shared" si="36"/>
        <v>0</v>
      </c>
      <c r="M57" s="186">
        <f t="shared" si="36"/>
        <v>0</v>
      </c>
      <c r="N57" s="186">
        <f t="shared" si="36"/>
        <v>0</v>
      </c>
      <c r="O57" s="186">
        <f t="shared" si="36"/>
        <v>0</v>
      </c>
      <c r="P57" s="186">
        <f t="shared" si="36"/>
        <v>0</v>
      </c>
      <c r="Q57" s="186">
        <f t="shared" si="36"/>
        <v>0</v>
      </c>
      <c r="R57" s="186">
        <f t="shared" si="36"/>
        <v>0</v>
      </c>
      <c r="S57" s="186">
        <f t="shared" si="36"/>
        <v>0</v>
      </c>
      <c r="T57" s="186">
        <f t="shared" si="36"/>
        <v>81.900000000000006</v>
      </c>
      <c r="U57" s="186">
        <f t="shared" si="36"/>
        <v>81.900000000000006</v>
      </c>
      <c r="V57" s="186">
        <f t="shared" si="36"/>
        <v>0</v>
      </c>
      <c r="W57" s="186">
        <f t="shared" si="36"/>
        <v>0</v>
      </c>
      <c r="X57" s="186">
        <f t="shared" si="36"/>
        <v>0</v>
      </c>
      <c r="Y57" s="186">
        <f t="shared" si="36"/>
        <v>0</v>
      </c>
      <c r="Z57" s="186">
        <f t="shared" si="36"/>
        <v>0</v>
      </c>
      <c r="AA57" s="186">
        <f t="shared" si="36"/>
        <v>0</v>
      </c>
      <c r="AB57" s="186">
        <f t="shared" si="36"/>
        <v>0</v>
      </c>
      <c r="AC57" s="186">
        <f t="shared" si="36"/>
        <v>0</v>
      </c>
      <c r="AD57" s="186">
        <f t="shared" si="36"/>
        <v>0</v>
      </c>
      <c r="AE57" s="186">
        <f t="shared" si="36"/>
        <v>0</v>
      </c>
      <c r="AF57" s="186">
        <f t="shared" si="36"/>
        <v>0</v>
      </c>
      <c r="AG57" s="186">
        <f t="shared" si="36"/>
        <v>0</v>
      </c>
      <c r="AH57" s="186">
        <f t="shared" si="36"/>
        <v>0</v>
      </c>
      <c r="AI57" s="186">
        <f t="shared" si="36"/>
        <v>0</v>
      </c>
      <c r="AJ57" s="186">
        <f t="shared" si="36"/>
        <v>0</v>
      </c>
      <c r="AK57" s="186">
        <f t="shared" si="36"/>
        <v>0</v>
      </c>
      <c r="AL57" s="186">
        <f t="shared" si="36"/>
        <v>0</v>
      </c>
      <c r="AM57" s="186">
        <f t="shared" si="36"/>
        <v>0</v>
      </c>
      <c r="AN57" s="186">
        <f t="shared" si="36"/>
        <v>0</v>
      </c>
      <c r="AO57" s="186">
        <f t="shared" si="36"/>
        <v>0</v>
      </c>
      <c r="AP57" s="186">
        <f t="shared" si="36"/>
        <v>0</v>
      </c>
      <c r="AQ57" s="186">
        <f t="shared" si="36"/>
        <v>0</v>
      </c>
      <c r="AR57" s="186">
        <f t="shared" si="36"/>
        <v>0</v>
      </c>
      <c r="AS57" s="186">
        <f t="shared" si="36"/>
        <v>0.59927999999999315</v>
      </c>
      <c r="AT57" s="186">
        <f t="shared" si="36"/>
        <v>0</v>
      </c>
      <c r="AU57" s="186">
        <f t="shared" si="36"/>
        <v>0</v>
      </c>
      <c r="AV57" s="300"/>
    </row>
    <row r="58" spans="1:48">
      <c r="A58" s="298"/>
      <c r="B58" s="310"/>
      <c r="C58" s="299"/>
      <c r="D58" s="185" t="s">
        <v>37</v>
      </c>
      <c r="E58" s="233">
        <f t="shared" si="34"/>
        <v>0</v>
      </c>
      <c r="F58" s="233">
        <f t="shared" si="34"/>
        <v>0</v>
      </c>
      <c r="G58" s="186" t="e">
        <f t="shared" si="29"/>
        <v>#DIV/0!</v>
      </c>
      <c r="H58" s="184"/>
      <c r="I58" s="184"/>
      <c r="J58" s="190"/>
      <c r="K58" s="184"/>
      <c r="L58" s="184"/>
      <c r="M58" s="190"/>
      <c r="N58" s="184"/>
      <c r="O58" s="184"/>
      <c r="P58" s="190"/>
      <c r="Q58" s="184"/>
      <c r="R58" s="184"/>
      <c r="S58" s="190"/>
      <c r="T58" s="184"/>
      <c r="U58" s="184"/>
      <c r="V58" s="190"/>
      <c r="W58" s="184"/>
      <c r="X58" s="184"/>
      <c r="Y58" s="190"/>
      <c r="Z58" s="184"/>
      <c r="AA58" s="184"/>
      <c r="AB58" s="190"/>
      <c r="AC58" s="184"/>
      <c r="AD58" s="184"/>
      <c r="AE58" s="190"/>
      <c r="AF58" s="184"/>
      <c r="AG58" s="184"/>
      <c r="AH58" s="190"/>
      <c r="AI58" s="184"/>
      <c r="AJ58" s="184"/>
      <c r="AK58" s="190"/>
      <c r="AL58" s="184"/>
      <c r="AM58" s="184"/>
      <c r="AN58" s="184"/>
      <c r="AO58" s="184"/>
      <c r="AP58" s="190"/>
      <c r="AQ58" s="190"/>
      <c r="AR58" s="190"/>
      <c r="AS58" s="184"/>
      <c r="AT58" s="184"/>
      <c r="AU58" s="190"/>
      <c r="AV58" s="300"/>
    </row>
    <row r="59" spans="1:48" ht="26.4">
      <c r="A59" s="298"/>
      <c r="B59" s="310"/>
      <c r="C59" s="299"/>
      <c r="D59" s="185" t="s">
        <v>2</v>
      </c>
      <c r="E59" s="233">
        <f t="shared" si="34"/>
        <v>0</v>
      </c>
      <c r="F59" s="233">
        <f t="shared" si="34"/>
        <v>0</v>
      </c>
      <c r="G59" s="186" t="e">
        <f t="shared" si="29"/>
        <v>#DIV/0!</v>
      </c>
      <c r="H59" s="184"/>
      <c r="I59" s="184"/>
      <c r="J59" s="190"/>
      <c r="K59" s="184"/>
      <c r="L59" s="184"/>
      <c r="M59" s="190"/>
      <c r="N59" s="184"/>
      <c r="O59" s="184"/>
      <c r="P59" s="190"/>
      <c r="Q59" s="184"/>
      <c r="R59" s="184"/>
      <c r="S59" s="190"/>
      <c r="T59" s="184"/>
      <c r="U59" s="184"/>
      <c r="V59" s="190"/>
      <c r="W59" s="184"/>
      <c r="X59" s="184"/>
      <c r="Y59" s="190"/>
      <c r="Z59" s="184"/>
      <c r="AA59" s="184"/>
      <c r="AB59" s="190"/>
      <c r="AC59" s="184"/>
      <c r="AD59" s="184"/>
      <c r="AE59" s="190"/>
      <c r="AF59" s="184"/>
      <c r="AG59" s="184"/>
      <c r="AH59" s="190"/>
      <c r="AI59" s="184"/>
      <c r="AJ59" s="184"/>
      <c r="AK59" s="190"/>
      <c r="AL59" s="190"/>
      <c r="AM59" s="190"/>
      <c r="AN59" s="184"/>
      <c r="AO59" s="184"/>
      <c r="AP59" s="190"/>
      <c r="AQ59" s="190"/>
      <c r="AR59" s="190"/>
      <c r="AS59" s="184"/>
      <c r="AT59" s="184"/>
      <c r="AU59" s="190"/>
      <c r="AV59" s="300"/>
    </row>
    <row r="60" spans="1:48">
      <c r="A60" s="298"/>
      <c r="B60" s="310"/>
      <c r="C60" s="299"/>
      <c r="D60" s="185" t="s">
        <v>43</v>
      </c>
      <c r="E60" s="233">
        <f t="shared" si="34"/>
        <v>82.499279999999999</v>
      </c>
      <c r="F60" s="233">
        <f t="shared" si="34"/>
        <v>81.900000000000006</v>
      </c>
      <c r="G60" s="186">
        <f t="shared" si="29"/>
        <v>99.27359366045377</v>
      </c>
      <c r="H60" s="184"/>
      <c r="I60" s="184"/>
      <c r="J60" s="190"/>
      <c r="K60" s="184"/>
      <c r="L60" s="184"/>
      <c r="M60" s="190"/>
      <c r="N60" s="184"/>
      <c r="O60" s="184"/>
      <c r="P60" s="190"/>
      <c r="Q60" s="184"/>
      <c r="R60" s="184"/>
      <c r="S60" s="190"/>
      <c r="T60" s="170">
        <v>81.900000000000006</v>
      </c>
      <c r="U60" s="170">
        <v>81.900000000000006</v>
      </c>
      <c r="V60" s="190"/>
      <c r="W60" s="184"/>
      <c r="X60" s="184"/>
      <c r="Y60" s="190"/>
      <c r="Z60" s="184"/>
      <c r="AA60" s="184"/>
      <c r="AB60" s="190"/>
      <c r="AC60" s="184"/>
      <c r="AD60" s="184"/>
      <c r="AE60" s="190"/>
      <c r="AF60" s="184"/>
      <c r="AG60" s="184"/>
      <c r="AH60" s="190"/>
      <c r="AI60" s="184"/>
      <c r="AJ60" s="184"/>
      <c r="AK60" s="190"/>
      <c r="AL60" s="190"/>
      <c r="AM60" s="190"/>
      <c r="AN60" s="184"/>
      <c r="AO60" s="184"/>
      <c r="AP60" s="190"/>
      <c r="AQ60" s="190"/>
      <c r="AR60" s="190"/>
      <c r="AS60" s="170">
        <f>82.49928-81.9</f>
        <v>0.59927999999999315</v>
      </c>
      <c r="AT60" s="184"/>
      <c r="AU60" s="190"/>
      <c r="AV60" s="300"/>
    </row>
    <row r="61" spans="1:48" ht="27">
      <c r="A61" s="298"/>
      <c r="B61" s="310"/>
      <c r="C61" s="299"/>
      <c r="D61" s="193" t="s">
        <v>273</v>
      </c>
      <c r="E61" s="233">
        <f t="shared" si="34"/>
        <v>0</v>
      </c>
      <c r="F61" s="233">
        <f t="shared" si="34"/>
        <v>0</v>
      </c>
      <c r="G61" s="186" t="e">
        <f t="shared" si="29"/>
        <v>#DIV/0!</v>
      </c>
      <c r="H61" s="184"/>
      <c r="I61" s="184"/>
      <c r="J61" s="190"/>
      <c r="K61" s="184"/>
      <c r="L61" s="184"/>
      <c r="M61" s="190"/>
      <c r="N61" s="184"/>
      <c r="O61" s="184"/>
      <c r="P61" s="190"/>
      <c r="Q61" s="184"/>
      <c r="R61" s="184"/>
      <c r="S61" s="190"/>
      <c r="T61" s="184"/>
      <c r="U61" s="184"/>
      <c r="V61" s="190"/>
      <c r="W61" s="184"/>
      <c r="X61" s="184"/>
      <c r="Y61" s="190"/>
      <c r="Z61" s="184"/>
      <c r="AA61" s="184"/>
      <c r="AB61" s="190"/>
      <c r="AC61" s="184"/>
      <c r="AD61" s="184"/>
      <c r="AE61" s="190"/>
      <c r="AF61" s="184"/>
      <c r="AG61" s="184"/>
      <c r="AH61" s="190"/>
      <c r="AI61" s="184"/>
      <c r="AJ61" s="184"/>
      <c r="AK61" s="190"/>
      <c r="AL61" s="190"/>
      <c r="AM61" s="190"/>
      <c r="AN61" s="184"/>
      <c r="AO61" s="184"/>
      <c r="AP61" s="190"/>
      <c r="AQ61" s="190"/>
      <c r="AR61" s="190"/>
      <c r="AS61" s="184"/>
      <c r="AT61" s="184"/>
      <c r="AU61" s="190"/>
      <c r="AV61" s="300"/>
    </row>
    <row r="62" spans="1:48">
      <c r="A62" s="298" t="s">
        <v>328</v>
      </c>
      <c r="B62" s="299" t="s">
        <v>304</v>
      </c>
      <c r="C62" s="299" t="s">
        <v>476</v>
      </c>
      <c r="D62" s="192" t="s">
        <v>41</v>
      </c>
      <c r="E62" s="233">
        <f t="shared" si="34"/>
        <v>2961.8797500000001</v>
      </c>
      <c r="F62" s="233">
        <f t="shared" si="34"/>
        <v>0</v>
      </c>
      <c r="G62" s="186">
        <f t="shared" si="29"/>
        <v>0</v>
      </c>
      <c r="H62" s="186">
        <f>SUM(H63:H65)</f>
        <v>0</v>
      </c>
      <c r="I62" s="186">
        <f t="shared" ref="I62:AU62" si="37">SUM(I63:I65)</f>
        <v>0</v>
      </c>
      <c r="J62" s="186">
        <f t="shared" si="37"/>
        <v>0</v>
      </c>
      <c r="K62" s="186">
        <f t="shared" si="37"/>
        <v>0</v>
      </c>
      <c r="L62" s="186">
        <f t="shared" si="37"/>
        <v>0</v>
      </c>
      <c r="M62" s="186">
        <f t="shared" si="37"/>
        <v>0</v>
      </c>
      <c r="N62" s="186">
        <f t="shared" si="37"/>
        <v>0</v>
      </c>
      <c r="O62" s="186">
        <f t="shared" si="37"/>
        <v>0</v>
      </c>
      <c r="P62" s="186">
        <f t="shared" si="37"/>
        <v>0</v>
      </c>
      <c r="Q62" s="186">
        <f t="shared" si="37"/>
        <v>0</v>
      </c>
      <c r="R62" s="186">
        <f t="shared" si="37"/>
        <v>0</v>
      </c>
      <c r="S62" s="186">
        <f t="shared" si="37"/>
        <v>0</v>
      </c>
      <c r="T62" s="186">
        <f t="shared" si="37"/>
        <v>0</v>
      </c>
      <c r="U62" s="186">
        <f t="shared" si="37"/>
        <v>0</v>
      </c>
      <c r="V62" s="186">
        <f t="shared" si="37"/>
        <v>0</v>
      </c>
      <c r="W62" s="186">
        <f t="shared" si="37"/>
        <v>0</v>
      </c>
      <c r="X62" s="186">
        <f t="shared" si="37"/>
        <v>0</v>
      </c>
      <c r="Y62" s="186">
        <f t="shared" si="37"/>
        <v>0</v>
      </c>
      <c r="Z62" s="186">
        <f t="shared" si="37"/>
        <v>0</v>
      </c>
      <c r="AA62" s="186">
        <f t="shared" si="37"/>
        <v>0</v>
      </c>
      <c r="AB62" s="186">
        <f t="shared" si="37"/>
        <v>0</v>
      </c>
      <c r="AC62" s="186">
        <f t="shared" si="37"/>
        <v>0</v>
      </c>
      <c r="AD62" s="186">
        <f t="shared" si="37"/>
        <v>0</v>
      </c>
      <c r="AE62" s="186">
        <f t="shared" si="37"/>
        <v>0</v>
      </c>
      <c r="AF62" s="186">
        <f t="shared" si="37"/>
        <v>0</v>
      </c>
      <c r="AG62" s="186">
        <f t="shared" si="37"/>
        <v>0</v>
      </c>
      <c r="AH62" s="186">
        <f t="shared" si="37"/>
        <v>0</v>
      </c>
      <c r="AI62" s="186">
        <f t="shared" si="37"/>
        <v>0</v>
      </c>
      <c r="AJ62" s="186">
        <f t="shared" si="37"/>
        <v>0</v>
      </c>
      <c r="AK62" s="186">
        <f t="shared" si="37"/>
        <v>0</v>
      </c>
      <c r="AL62" s="186">
        <f t="shared" si="37"/>
        <v>0</v>
      </c>
      <c r="AM62" s="186">
        <f t="shared" si="37"/>
        <v>0</v>
      </c>
      <c r="AN62" s="186">
        <f t="shared" si="37"/>
        <v>0</v>
      </c>
      <c r="AO62" s="186">
        <f t="shared" si="37"/>
        <v>0</v>
      </c>
      <c r="AP62" s="186">
        <f t="shared" si="37"/>
        <v>0</v>
      </c>
      <c r="AQ62" s="186">
        <f t="shared" si="37"/>
        <v>0</v>
      </c>
      <c r="AR62" s="186">
        <f t="shared" si="37"/>
        <v>0</v>
      </c>
      <c r="AS62" s="186">
        <f t="shared" si="37"/>
        <v>2961.8797500000001</v>
      </c>
      <c r="AT62" s="186">
        <f t="shared" si="37"/>
        <v>0</v>
      </c>
      <c r="AU62" s="186">
        <f t="shared" si="37"/>
        <v>0</v>
      </c>
      <c r="AV62" s="300"/>
    </row>
    <row r="63" spans="1:48">
      <c r="A63" s="298"/>
      <c r="B63" s="299"/>
      <c r="C63" s="299"/>
      <c r="D63" s="185" t="s">
        <v>37</v>
      </c>
      <c r="E63" s="233">
        <f t="shared" si="34"/>
        <v>0</v>
      </c>
      <c r="F63" s="233">
        <f t="shared" si="34"/>
        <v>0</v>
      </c>
      <c r="G63" s="186" t="e">
        <f t="shared" si="29"/>
        <v>#DIV/0!</v>
      </c>
      <c r="H63" s="184"/>
      <c r="I63" s="184"/>
      <c r="J63" s="190"/>
      <c r="K63" s="184"/>
      <c r="L63" s="184"/>
      <c r="M63" s="190"/>
      <c r="N63" s="184"/>
      <c r="O63" s="184"/>
      <c r="P63" s="190"/>
      <c r="Q63" s="184"/>
      <c r="R63" s="184"/>
      <c r="S63" s="190"/>
      <c r="T63" s="184"/>
      <c r="U63" s="184"/>
      <c r="V63" s="190"/>
      <c r="W63" s="184"/>
      <c r="X63" s="184"/>
      <c r="Y63" s="190"/>
      <c r="Z63" s="184"/>
      <c r="AA63" s="184"/>
      <c r="AB63" s="190"/>
      <c r="AC63" s="184"/>
      <c r="AD63" s="184"/>
      <c r="AE63" s="190"/>
      <c r="AF63" s="184"/>
      <c r="AG63" s="184"/>
      <c r="AH63" s="190"/>
      <c r="AI63" s="184"/>
      <c r="AJ63" s="184"/>
      <c r="AK63" s="190"/>
      <c r="AL63" s="184"/>
      <c r="AM63" s="184"/>
      <c r="AN63" s="184"/>
      <c r="AO63" s="184"/>
      <c r="AP63" s="190"/>
      <c r="AQ63" s="190"/>
      <c r="AR63" s="190"/>
      <c r="AS63" s="184"/>
      <c r="AT63" s="184"/>
      <c r="AU63" s="190"/>
      <c r="AV63" s="300"/>
    </row>
    <row r="64" spans="1:48" ht="26.4">
      <c r="A64" s="298"/>
      <c r="B64" s="299"/>
      <c r="C64" s="299"/>
      <c r="D64" s="185" t="s">
        <v>2</v>
      </c>
      <c r="E64" s="233">
        <f t="shared" si="34"/>
        <v>0</v>
      </c>
      <c r="F64" s="233">
        <f t="shared" si="34"/>
        <v>0</v>
      </c>
      <c r="G64" s="186" t="e">
        <f t="shared" si="29"/>
        <v>#DIV/0!</v>
      </c>
      <c r="H64" s="184"/>
      <c r="I64" s="184"/>
      <c r="J64" s="190"/>
      <c r="K64" s="184"/>
      <c r="L64" s="184"/>
      <c r="M64" s="190"/>
      <c r="N64" s="184"/>
      <c r="O64" s="184"/>
      <c r="P64" s="190"/>
      <c r="Q64" s="184"/>
      <c r="R64" s="184"/>
      <c r="S64" s="190"/>
      <c r="T64" s="184"/>
      <c r="U64" s="184"/>
      <c r="V64" s="190"/>
      <c r="W64" s="184"/>
      <c r="X64" s="184"/>
      <c r="Y64" s="190"/>
      <c r="Z64" s="184"/>
      <c r="AA64" s="184"/>
      <c r="AB64" s="190"/>
      <c r="AC64" s="184"/>
      <c r="AD64" s="184"/>
      <c r="AE64" s="190"/>
      <c r="AF64" s="184"/>
      <c r="AG64" s="184"/>
      <c r="AH64" s="190"/>
      <c r="AI64" s="184"/>
      <c r="AJ64" s="184"/>
      <c r="AK64" s="190"/>
      <c r="AL64" s="190"/>
      <c r="AM64" s="190"/>
      <c r="AN64" s="184"/>
      <c r="AO64" s="184"/>
      <c r="AP64" s="190"/>
      <c r="AQ64" s="190"/>
      <c r="AR64" s="190"/>
      <c r="AS64" s="184"/>
      <c r="AT64" s="184"/>
      <c r="AU64" s="190"/>
      <c r="AV64" s="300"/>
    </row>
    <row r="65" spans="1:48">
      <c r="A65" s="298"/>
      <c r="B65" s="299"/>
      <c r="C65" s="299"/>
      <c r="D65" s="185" t="s">
        <v>43</v>
      </c>
      <c r="E65" s="233">
        <f t="shared" si="34"/>
        <v>2961.8797500000001</v>
      </c>
      <c r="F65" s="233">
        <f t="shared" si="34"/>
        <v>0</v>
      </c>
      <c r="G65" s="186">
        <f t="shared" si="29"/>
        <v>0</v>
      </c>
      <c r="H65" s="184"/>
      <c r="I65" s="184"/>
      <c r="J65" s="190"/>
      <c r="K65" s="184"/>
      <c r="L65" s="184"/>
      <c r="M65" s="190"/>
      <c r="N65" s="184"/>
      <c r="O65" s="184"/>
      <c r="P65" s="190"/>
      <c r="Q65" s="184"/>
      <c r="R65" s="184"/>
      <c r="S65" s="190"/>
      <c r="T65" s="184"/>
      <c r="U65" s="184"/>
      <c r="V65" s="190"/>
      <c r="W65" s="184"/>
      <c r="X65" s="184"/>
      <c r="Y65" s="190"/>
      <c r="Z65" s="184"/>
      <c r="AA65" s="184"/>
      <c r="AB65" s="190"/>
      <c r="AC65" s="184"/>
      <c r="AD65" s="184"/>
      <c r="AE65" s="190"/>
      <c r="AF65" s="184"/>
      <c r="AG65" s="184"/>
      <c r="AH65" s="190"/>
      <c r="AI65" s="184"/>
      <c r="AJ65" s="184"/>
      <c r="AK65" s="190"/>
      <c r="AL65" s="190"/>
      <c r="AM65" s="190"/>
      <c r="AN65" s="184"/>
      <c r="AO65" s="184"/>
      <c r="AP65" s="190"/>
      <c r="AQ65" s="190"/>
      <c r="AR65" s="190"/>
      <c r="AS65" s="170">
        <v>2961.8797500000001</v>
      </c>
      <c r="AT65" s="184"/>
      <c r="AU65" s="190"/>
      <c r="AV65" s="300"/>
    </row>
    <row r="66" spans="1:48" ht="27">
      <c r="A66" s="298"/>
      <c r="B66" s="299"/>
      <c r="C66" s="299"/>
      <c r="D66" s="193" t="s">
        <v>273</v>
      </c>
      <c r="E66" s="233">
        <f t="shared" si="34"/>
        <v>0</v>
      </c>
      <c r="F66" s="233">
        <f t="shared" si="34"/>
        <v>0</v>
      </c>
      <c r="G66" s="186" t="e">
        <f t="shared" si="29"/>
        <v>#DIV/0!</v>
      </c>
      <c r="H66" s="184"/>
      <c r="I66" s="184"/>
      <c r="J66" s="190"/>
      <c r="K66" s="184"/>
      <c r="L66" s="184"/>
      <c r="M66" s="190"/>
      <c r="N66" s="184"/>
      <c r="O66" s="184"/>
      <c r="P66" s="190"/>
      <c r="Q66" s="184"/>
      <c r="R66" s="184"/>
      <c r="S66" s="190"/>
      <c r="T66" s="184"/>
      <c r="U66" s="184"/>
      <c r="V66" s="190"/>
      <c r="W66" s="184"/>
      <c r="X66" s="184"/>
      <c r="Y66" s="190"/>
      <c r="Z66" s="184"/>
      <c r="AA66" s="184"/>
      <c r="AB66" s="190"/>
      <c r="AC66" s="184"/>
      <c r="AD66" s="184"/>
      <c r="AE66" s="190"/>
      <c r="AF66" s="184"/>
      <c r="AG66" s="184"/>
      <c r="AH66" s="190"/>
      <c r="AI66" s="184"/>
      <c r="AJ66" s="184"/>
      <c r="AK66" s="190"/>
      <c r="AL66" s="190"/>
      <c r="AM66" s="190"/>
      <c r="AN66" s="184"/>
      <c r="AO66" s="184"/>
      <c r="AP66" s="190"/>
      <c r="AQ66" s="190"/>
      <c r="AR66" s="190"/>
      <c r="AS66" s="184"/>
      <c r="AT66" s="184"/>
      <c r="AU66" s="190"/>
      <c r="AV66" s="300"/>
    </row>
    <row r="67" spans="1:48">
      <c r="A67" s="298" t="s">
        <v>327</v>
      </c>
      <c r="B67" s="299" t="s">
        <v>305</v>
      </c>
      <c r="C67" s="299" t="s">
        <v>476</v>
      </c>
      <c r="D67" s="192" t="s">
        <v>41</v>
      </c>
      <c r="E67" s="233">
        <f t="shared" si="34"/>
        <v>3.1180400000000001</v>
      </c>
      <c r="F67" s="233">
        <f t="shared" si="34"/>
        <v>0</v>
      </c>
      <c r="G67" s="186">
        <f t="shared" si="29"/>
        <v>0</v>
      </c>
      <c r="H67" s="186">
        <f>SUM(H68:H70)</f>
        <v>0</v>
      </c>
      <c r="I67" s="186">
        <f t="shared" ref="I67:AU67" si="38">SUM(I68:I70)</f>
        <v>0</v>
      </c>
      <c r="J67" s="186">
        <f t="shared" si="38"/>
        <v>0</v>
      </c>
      <c r="K67" s="186">
        <f t="shared" si="38"/>
        <v>0</v>
      </c>
      <c r="L67" s="186">
        <f t="shared" si="38"/>
        <v>0</v>
      </c>
      <c r="M67" s="186">
        <f t="shared" si="38"/>
        <v>0</v>
      </c>
      <c r="N67" s="186">
        <f t="shared" si="38"/>
        <v>0</v>
      </c>
      <c r="O67" s="186">
        <f t="shared" si="38"/>
        <v>0</v>
      </c>
      <c r="P67" s="186">
        <f t="shared" si="38"/>
        <v>0</v>
      </c>
      <c r="Q67" s="186">
        <f t="shared" si="38"/>
        <v>0</v>
      </c>
      <c r="R67" s="186">
        <f t="shared" si="38"/>
        <v>0</v>
      </c>
      <c r="S67" s="186">
        <f t="shared" si="38"/>
        <v>0</v>
      </c>
      <c r="T67" s="186">
        <f t="shared" si="38"/>
        <v>0</v>
      </c>
      <c r="U67" s="186">
        <f t="shared" si="38"/>
        <v>0</v>
      </c>
      <c r="V67" s="186">
        <f t="shared" si="38"/>
        <v>0</v>
      </c>
      <c r="W67" s="186">
        <f t="shared" si="38"/>
        <v>0</v>
      </c>
      <c r="X67" s="186">
        <f t="shared" si="38"/>
        <v>0</v>
      </c>
      <c r="Y67" s="186">
        <f t="shared" si="38"/>
        <v>0</v>
      </c>
      <c r="Z67" s="186">
        <f t="shared" si="38"/>
        <v>0</v>
      </c>
      <c r="AA67" s="186">
        <f t="shared" si="38"/>
        <v>0</v>
      </c>
      <c r="AB67" s="186">
        <f t="shared" si="38"/>
        <v>0</v>
      </c>
      <c r="AC67" s="186">
        <f t="shared" si="38"/>
        <v>0</v>
      </c>
      <c r="AD67" s="186">
        <f t="shared" si="38"/>
        <v>0</v>
      </c>
      <c r="AE67" s="186">
        <f t="shared" si="38"/>
        <v>0</v>
      </c>
      <c r="AF67" s="186">
        <f t="shared" si="38"/>
        <v>0</v>
      </c>
      <c r="AG67" s="186">
        <f t="shared" si="38"/>
        <v>0</v>
      </c>
      <c r="AH67" s="186">
        <f t="shared" si="38"/>
        <v>0</v>
      </c>
      <c r="AI67" s="186">
        <f t="shared" si="38"/>
        <v>0</v>
      </c>
      <c r="AJ67" s="186">
        <f t="shared" si="38"/>
        <v>0</v>
      </c>
      <c r="AK67" s="186">
        <f t="shared" si="38"/>
        <v>0</v>
      </c>
      <c r="AL67" s="186">
        <f t="shared" si="38"/>
        <v>0</v>
      </c>
      <c r="AM67" s="186">
        <f t="shared" si="38"/>
        <v>0</v>
      </c>
      <c r="AN67" s="186">
        <f t="shared" si="38"/>
        <v>0</v>
      </c>
      <c r="AO67" s="186">
        <f t="shared" si="38"/>
        <v>0</v>
      </c>
      <c r="AP67" s="186">
        <f t="shared" si="38"/>
        <v>0</v>
      </c>
      <c r="AQ67" s="186">
        <f t="shared" si="38"/>
        <v>0</v>
      </c>
      <c r="AR67" s="186">
        <f t="shared" si="38"/>
        <v>0</v>
      </c>
      <c r="AS67" s="186">
        <f t="shared" si="38"/>
        <v>3.1180400000000001</v>
      </c>
      <c r="AT67" s="186">
        <f t="shared" si="38"/>
        <v>0</v>
      </c>
      <c r="AU67" s="186">
        <f t="shared" si="38"/>
        <v>0</v>
      </c>
      <c r="AV67" s="300"/>
    </row>
    <row r="68" spans="1:48">
      <c r="A68" s="298"/>
      <c r="B68" s="299"/>
      <c r="C68" s="299"/>
      <c r="D68" s="185" t="s">
        <v>37</v>
      </c>
      <c r="E68" s="233">
        <f t="shared" si="34"/>
        <v>0</v>
      </c>
      <c r="F68" s="233">
        <f t="shared" si="34"/>
        <v>0</v>
      </c>
      <c r="G68" s="186" t="e">
        <f t="shared" si="29"/>
        <v>#DIV/0!</v>
      </c>
      <c r="H68" s="184"/>
      <c r="I68" s="184"/>
      <c r="J68" s="190"/>
      <c r="K68" s="184"/>
      <c r="L68" s="184"/>
      <c r="M68" s="190"/>
      <c r="N68" s="184"/>
      <c r="O68" s="184"/>
      <c r="P68" s="190"/>
      <c r="Q68" s="184"/>
      <c r="R68" s="184"/>
      <c r="S68" s="190"/>
      <c r="T68" s="184"/>
      <c r="U68" s="184"/>
      <c r="V68" s="190"/>
      <c r="W68" s="184"/>
      <c r="X68" s="184"/>
      <c r="Y68" s="190"/>
      <c r="Z68" s="184"/>
      <c r="AA68" s="184"/>
      <c r="AB68" s="190"/>
      <c r="AC68" s="184"/>
      <c r="AD68" s="184"/>
      <c r="AE68" s="190"/>
      <c r="AF68" s="184"/>
      <c r="AG68" s="184"/>
      <c r="AH68" s="190"/>
      <c r="AI68" s="184"/>
      <c r="AJ68" s="184"/>
      <c r="AK68" s="190"/>
      <c r="AL68" s="184"/>
      <c r="AM68" s="184"/>
      <c r="AN68" s="184"/>
      <c r="AO68" s="184"/>
      <c r="AP68" s="190"/>
      <c r="AQ68" s="190"/>
      <c r="AR68" s="190"/>
      <c r="AS68" s="184"/>
      <c r="AT68" s="184"/>
      <c r="AU68" s="190"/>
      <c r="AV68" s="300"/>
    </row>
    <row r="69" spans="1:48" ht="26.4">
      <c r="A69" s="298"/>
      <c r="B69" s="299"/>
      <c r="C69" s="299"/>
      <c r="D69" s="185" t="s">
        <v>2</v>
      </c>
      <c r="E69" s="233">
        <f t="shared" si="34"/>
        <v>0</v>
      </c>
      <c r="F69" s="233">
        <f t="shared" si="34"/>
        <v>0</v>
      </c>
      <c r="G69" s="186" t="e">
        <f t="shared" si="29"/>
        <v>#DIV/0!</v>
      </c>
      <c r="H69" s="184"/>
      <c r="I69" s="184"/>
      <c r="J69" s="190"/>
      <c r="K69" s="184"/>
      <c r="L69" s="184"/>
      <c r="M69" s="190"/>
      <c r="N69" s="184"/>
      <c r="O69" s="184"/>
      <c r="P69" s="190"/>
      <c r="Q69" s="184"/>
      <c r="R69" s="184"/>
      <c r="S69" s="190"/>
      <c r="T69" s="184"/>
      <c r="U69" s="184"/>
      <c r="V69" s="190"/>
      <c r="W69" s="184"/>
      <c r="X69" s="184"/>
      <c r="Y69" s="190"/>
      <c r="Z69" s="184"/>
      <c r="AA69" s="184"/>
      <c r="AB69" s="190"/>
      <c r="AC69" s="184"/>
      <c r="AD69" s="184"/>
      <c r="AE69" s="190"/>
      <c r="AF69" s="184"/>
      <c r="AG69" s="184"/>
      <c r="AH69" s="190"/>
      <c r="AI69" s="184"/>
      <c r="AJ69" s="184"/>
      <c r="AK69" s="190"/>
      <c r="AL69" s="190"/>
      <c r="AM69" s="190"/>
      <c r="AN69" s="184"/>
      <c r="AO69" s="184"/>
      <c r="AP69" s="190"/>
      <c r="AQ69" s="190"/>
      <c r="AR69" s="190"/>
      <c r="AS69" s="184"/>
      <c r="AT69" s="184"/>
      <c r="AU69" s="190"/>
      <c r="AV69" s="300"/>
    </row>
    <row r="70" spans="1:48">
      <c r="A70" s="298"/>
      <c r="B70" s="299"/>
      <c r="C70" s="299"/>
      <c r="D70" s="185" t="s">
        <v>43</v>
      </c>
      <c r="E70" s="233">
        <f t="shared" si="34"/>
        <v>3.1180400000000001</v>
      </c>
      <c r="F70" s="233">
        <f t="shared" si="34"/>
        <v>0</v>
      </c>
      <c r="G70" s="186">
        <f t="shared" si="29"/>
        <v>0</v>
      </c>
      <c r="H70" s="184"/>
      <c r="I70" s="184"/>
      <c r="J70" s="190"/>
      <c r="K70" s="184"/>
      <c r="L70" s="184"/>
      <c r="M70" s="190"/>
      <c r="N70" s="184"/>
      <c r="O70" s="184"/>
      <c r="P70" s="190"/>
      <c r="Q70" s="184"/>
      <c r="R70" s="184"/>
      <c r="S70" s="190"/>
      <c r="T70" s="184"/>
      <c r="U70" s="184"/>
      <c r="V70" s="190"/>
      <c r="W70" s="184"/>
      <c r="X70" s="184"/>
      <c r="Y70" s="190"/>
      <c r="Z70" s="184"/>
      <c r="AA70" s="184"/>
      <c r="AB70" s="190"/>
      <c r="AC70" s="184"/>
      <c r="AD70" s="184"/>
      <c r="AE70" s="190"/>
      <c r="AF70" s="184"/>
      <c r="AG70" s="184"/>
      <c r="AH70" s="190"/>
      <c r="AI70" s="184"/>
      <c r="AJ70" s="184"/>
      <c r="AK70" s="190"/>
      <c r="AL70" s="190"/>
      <c r="AM70" s="190"/>
      <c r="AN70" s="184"/>
      <c r="AO70" s="184"/>
      <c r="AP70" s="190"/>
      <c r="AQ70" s="190"/>
      <c r="AR70" s="190"/>
      <c r="AS70" s="170">
        <v>3.1180400000000001</v>
      </c>
      <c r="AT70" s="184"/>
      <c r="AU70" s="190"/>
      <c r="AV70" s="300"/>
    </row>
    <row r="71" spans="1:48" ht="27">
      <c r="A71" s="298"/>
      <c r="B71" s="299"/>
      <c r="C71" s="299"/>
      <c r="D71" s="193" t="s">
        <v>273</v>
      </c>
      <c r="E71" s="233">
        <f t="shared" si="34"/>
        <v>3.1180400000000001</v>
      </c>
      <c r="F71" s="233">
        <f t="shared" si="34"/>
        <v>0</v>
      </c>
      <c r="G71" s="186">
        <f t="shared" si="29"/>
        <v>0</v>
      </c>
      <c r="H71" s="184"/>
      <c r="I71" s="184"/>
      <c r="J71" s="190"/>
      <c r="K71" s="184"/>
      <c r="L71" s="184"/>
      <c r="M71" s="190"/>
      <c r="N71" s="184"/>
      <c r="O71" s="184"/>
      <c r="P71" s="190"/>
      <c r="Q71" s="184"/>
      <c r="R71" s="184"/>
      <c r="S71" s="190"/>
      <c r="T71" s="184"/>
      <c r="U71" s="184"/>
      <c r="V71" s="190"/>
      <c r="W71" s="184"/>
      <c r="X71" s="184"/>
      <c r="Y71" s="190"/>
      <c r="Z71" s="184"/>
      <c r="AA71" s="184"/>
      <c r="AB71" s="190"/>
      <c r="AC71" s="184"/>
      <c r="AD71" s="184"/>
      <c r="AE71" s="190"/>
      <c r="AF71" s="184"/>
      <c r="AG71" s="184"/>
      <c r="AH71" s="190"/>
      <c r="AI71" s="184"/>
      <c r="AJ71" s="184"/>
      <c r="AK71" s="190"/>
      <c r="AL71" s="190"/>
      <c r="AM71" s="190"/>
      <c r="AN71" s="184"/>
      <c r="AO71" s="184"/>
      <c r="AP71" s="190"/>
      <c r="AQ71" s="190"/>
      <c r="AR71" s="190"/>
      <c r="AS71" s="170">
        <v>3.1180400000000001</v>
      </c>
      <c r="AT71" s="184"/>
      <c r="AU71" s="190"/>
      <c r="AV71" s="300"/>
    </row>
    <row r="72" spans="1:48">
      <c r="A72" s="298" t="s">
        <v>326</v>
      </c>
      <c r="B72" s="299" t="s">
        <v>306</v>
      </c>
      <c r="C72" s="299" t="s">
        <v>476</v>
      </c>
      <c r="D72" s="192" t="s">
        <v>41</v>
      </c>
      <c r="E72" s="233">
        <f t="shared" si="34"/>
        <v>31.457380000000001</v>
      </c>
      <c r="F72" s="233">
        <f t="shared" si="34"/>
        <v>0</v>
      </c>
      <c r="G72" s="186">
        <f t="shared" si="29"/>
        <v>0</v>
      </c>
      <c r="H72" s="186">
        <f>SUM(H73:H75)</f>
        <v>0</v>
      </c>
      <c r="I72" s="186">
        <f t="shared" ref="I72:AU72" si="39">SUM(I73:I75)</f>
        <v>0</v>
      </c>
      <c r="J72" s="186">
        <f t="shared" si="39"/>
        <v>0</v>
      </c>
      <c r="K72" s="186">
        <f t="shared" si="39"/>
        <v>0</v>
      </c>
      <c r="L72" s="186">
        <f t="shared" si="39"/>
        <v>0</v>
      </c>
      <c r="M72" s="186">
        <f t="shared" si="39"/>
        <v>0</v>
      </c>
      <c r="N72" s="186">
        <f t="shared" si="39"/>
        <v>0</v>
      </c>
      <c r="O72" s="186">
        <f t="shared" si="39"/>
        <v>0</v>
      </c>
      <c r="P72" s="186">
        <f t="shared" si="39"/>
        <v>0</v>
      </c>
      <c r="Q72" s="186">
        <f t="shared" si="39"/>
        <v>0</v>
      </c>
      <c r="R72" s="186">
        <f t="shared" si="39"/>
        <v>0</v>
      </c>
      <c r="S72" s="186">
        <f t="shared" si="39"/>
        <v>0</v>
      </c>
      <c r="T72" s="186">
        <f t="shared" si="39"/>
        <v>0</v>
      </c>
      <c r="U72" s="186">
        <f>SUM(U73:U75)</f>
        <v>0</v>
      </c>
      <c r="V72" s="186">
        <f t="shared" si="39"/>
        <v>0</v>
      </c>
      <c r="W72" s="186">
        <f t="shared" si="39"/>
        <v>0</v>
      </c>
      <c r="X72" s="186">
        <f t="shared" si="39"/>
        <v>0</v>
      </c>
      <c r="Y72" s="186">
        <f t="shared" si="39"/>
        <v>0</v>
      </c>
      <c r="Z72" s="186">
        <f t="shared" si="39"/>
        <v>0</v>
      </c>
      <c r="AA72" s="186">
        <f t="shared" si="39"/>
        <v>0</v>
      </c>
      <c r="AB72" s="186">
        <f t="shared" si="39"/>
        <v>0</v>
      </c>
      <c r="AC72" s="186">
        <f t="shared" si="39"/>
        <v>0</v>
      </c>
      <c r="AD72" s="186">
        <f t="shared" si="39"/>
        <v>0</v>
      </c>
      <c r="AE72" s="186">
        <f t="shared" si="39"/>
        <v>0</v>
      </c>
      <c r="AF72" s="186">
        <f t="shared" si="39"/>
        <v>0</v>
      </c>
      <c r="AG72" s="186">
        <f t="shared" si="39"/>
        <v>0</v>
      </c>
      <c r="AH72" s="186">
        <f t="shared" si="39"/>
        <v>0</v>
      </c>
      <c r="AI72" s="186">
        <f t="shared" si="39"/>
        <v>0</v>
      </c>
      <c r="AJ72" s="186">
        <f t="shared" si="39"/>
        <v>0</v>
      </c>
      <c r="AK72" s="186">
        <f t="shared" si="39"/>
        <v>0</v>
      </c>
      <c r="AL72" s="186">
        <f t="shared" si="39"/>
        <v>0</v>
      </c>
      <c r="AM72" s="186">
        <f t="shared" si="39"/>
        <v>0</v>
      </c>
      <c r="AN72" s="186">
        <f t="shared" si="39"/>
        <v>0</v>
      </c>
      <c r="AO72" s="186">
        <f t="shared" si="39"/>
        <v>0</v>
      </c>
      <c r="AP72" s="186">
        <f t="shared" si="39"/>
        <v>0</v>
      </c>
      <c r="AQ72" s="186">
        <f t="shared" si="39"/>
        <v>0</v>
      </c>
      <c r="AR72" s="186">
        <f t="shared" si="39"/>
        <v>0</v>
      </c>
      <c r="AS72" s="186">
        <f t="shared" si="39"/>
        <v>31.457380000000001</v>
      </c>
      <c r="AT72" s="186">
        <f t="shared" si="39"/>
        <v>0</v>
      </c>
      <c r="AU72" s="186">
        <f t="shared" si="39"/>
        <v>0</v>
      </c>
      <c r="AV72" s="300"/>
    </row>
    <row r="73" spans="1:48">
      <c r="A73" s="298"/>
      <c r="B73" s="299"/>
      <c r="C73" s="299"/>
      <c r="D73" s="185" t="s">
        <v>37</v>
      </c>
      <c r="E73" s="233">
        <f t="shared" si="34"/>
        <v>0</v>
      </c>
      <c r="F73" s="233">
        <f t="shared" si="34"/>
        <v>0</v>
      </c>
      <c r="G73" s="186" t="e">
        <f t="shared" si="29"/>
        <v>#DIV/0!</v>
      </c>
      <c r="H73" s="184"/>
      <c r="I73" s="184"/>
      <c r="J73" s="190"/>
      <c r="K73" s="184"/>
      <c r="L73" s="184"/>
      <c r="M73" s="190"/>
      <c r="N73" s="184"/>
      <c r="O73" s="184"/>
      <c r="P73" s="190"/>
      <c r="Q73" s="184"/>
      <c r="R73" s="184"/>
      <c r="S73" s="190"/>
      <c r="T73" s="184"/>
      <c r="U73" s="184"/>
      <c r="V73" s="190"/>
      <c r="W73" s="184"/>
      <c r="X73" s="184"/>
      <c r="Y73" s="190"/>
      <c r="Z73" s="184"/>
      <c r="AA73" s="184"/>
      <c r="AB73" s="190"/>
      <c r="AC73" s="184"/>
      <c r="AD73" s="184"/>
      <c r="AE73" s="190"/>
      <c r="AF73" s="184"/>
      <c r="AG73" s="184"/>
      <c r="AH73" s="190"/>
      <c r="AI73" s="184"/>
      <c r="AJ73" s="184"/>
      <c r="AK73" s="190"/>
      <c r="AL73" s="184"/>
      <c r="AM73" s="184"/>
      <c r="AN73" s="184"/>
      <c r="AO73" s="184"/>
      <c r="AP73" s="190"/>
      <c r="AQ73" s="190"/>
      <c r="AR73" s="190"/>
      <c r="AS73" s="184"/>
      <c r="AT73" s="184"/>
      <c r="AU73" s="190"/>
      <c r="AV73" s="300"/>
    </row>
    <row r="74" spans="1:48" ht="26.4">
      <c r="A74" s="298"/>
      <c r="B74" s="299"/>
      <c r="C74" s="299"/>
      <c r="D74" s="185" t="s">
        <v>2</v>
      </c>
      <c r="E74" s="233">
        <f t="shared" si="34"/>
        <v>0</v>
      </c>
      <c r="F74" s="233">
        <f t="shared" si="34"/>
        <v>0</v>
      </c>
      <c r="G74" s="186" t="e">
        <f t="shared" si="29"/>
        <v>#DIV/0!</v>
      </c>
      <c r="H74" s="184"/>
      <c r="I74" s="184"/>
      <c r="J74" s="190"/>
      <c r="K74" s="184"/>
      <c r="L74" s="184"/>
      <c r="M74" s="190"/>
      <c r="N74" s="184"/>
      <c r="O74" s="184"/>
      <c r="P74" s="190"/>
      <c r="Q74" s="184"/>
      <c r="R74" s="184"/>
      <c r="S74" s="190"/>
      <c r="T74" s="184"/>
      <c r="U74" s="184"/>
      <c r="V74" s="190"/>
      <c r="W74" s="184"/>
      <c r="X74" s="184"/>
      <c r="Y74" s="190"/>
      <c r="Z74" s="184"/>
      <c r="AA74" s="184"/>
      <c r="AB74" s="190"/>
      <c r="AC74" s="184"/>
      <c r="AD74" s="184"/>
      <c r="AE74" s="190"/>
      <c r="AF74" s="184"/>
      <c r="AG74" s="184"/>
      <c r="AH74" s="190"/>
      <c r="AI74" s="184"/>
      <c r="AJ74" s="184"/>
      <c r="AK74" s="190"/>
      <c r="AL74" s="190"/>
      <c r="AM74" s="190"/>
      <c r="AN74" s="184"/>
      <c r="AO74" s="184"/>
      <c r="AP74" s="190"/>
      <c r="AQ74" s="190"/>
      <c r="AR74" s="190"/>
      <c r="AS74" s="184"/>
      <c r="AT74" s="184"/>
      <c r="AU74" s="190"/>
      <c r="AV74" s="300"/>
    </row>
    <row r="75" spans="1:48">
      <c r="A75" s="298"/>
      <c r="B75" s="299"/>
      <c r="C75" s="299"/>
      <c r="D75" s="185" t="s">
        <v>43</v>
      </c>
      <c r="E75" s="233">
        <f t="shared" si="34"/>
        <v>31.457380000000001</v>
      </c>
      <c r="F75" s="233">
        <f t="shared" si="34"/>
        <v>0</v>
      </c>
      <c r="G75" s="186">
        <f t="shared" si="29"/>
        <v>0</v>
      </c>
      <c r="H75" s="184"/>
      <c r="I75" s="184"/>
      <c r="J75" s="190"/>
      <c r="K75" s="184"/>
      <c r="L75" s="184"/>
      <c r="M75" s="190"/>
      <c r="N75" s="184"/>
      <c r="O75" s="184"/>
      <c r="P75" s="190"/>
      <c r="Q75" s="184"/>
      <c r="R75" s="184"/>
      <c r="S75" s="190"/>
      <c r="T75" s="184"/>
      <c r="U75" s="184"/>
      <c r="V75" s="190"/>
      <c r="W75" s="184"/>
      <c r="X75" s="184"/>
      <c r="Y75" s="190"/>
      <c r="Z75" s="184"/>
      <c r="AA75" s="184"/>
      <c r="AB75" s="190"/>
      <c r="AC75" s="184"/>
      <c r="AD75" s="184"/>
      <c r="AE75" s="190"/>
      <c r="AF75" s="184"/>
      <c r="AG75" s="184"/>
      <c r="AH75" s="190"/>
      <c r="AI75" s="184"/>
      <c r="AJ75" s="184"/>
      <c r="AK75" s="190"/>
      <c r="AL75" s="190"/>
      <c r="AM75" s="190"/>
      <c r="AN75" s="184"/>
      <c r="AO75" s="184"/>
      <c r="AP75" s="190"/>
      <c r="AQ75" s="190"/>
      <c r="AR75" s="190"/>
      <c r="AS75" s="170">
        <v>31.457380000000001</v>
      </c>
      <c r="AT75" s="184"/>
      <c r="AU75" s="190"/>
      <c r="AV75" s="300"/>
    </row>
    <row r="76" spans="1:48" ht="27">
      <c r="A76" s="298"/>
      <c r="B76" s="299"/>
      <c r="C76" s="299"/>
      <c r="D76" s="193" t="s">
        <v>273</v>
      </c>
      <c r="E76" s="233">
        <f t="shared" si="34"/>
        <v>0</v>
      </c>
      <c r="F76" s="233">
        <f t="shared" si="34"/>
        <v>0</v>
      </c>
      <c r="G76" s="186" t="e">
        <f t="shared" si="29"/>
        <v>#DIV/0!</v>
      </c>
      <c r="H76" s="184"/>
      <c r="I76" s="184"/>
      <c r="J76" s="190"/>
      <c r="K76" s="184"/>
      <c r="L76" s="184"/>
      <c r="M76" s="190"/>
      <c r="N76" s="184"/>
      <c r="O76" s="184"/>
      <c r="P76" s="190"/>
      <c r="Q76" s="184"/>
      <c r="R76" s="184"/>
      <c r="S76" s="190"/>
      <c r="T76" s="184"/>
      <c r="U76" s="184"/>
      <c r="V76" s="190"/>
      <c r="W76" s="184"/>
      <c r="X76" s="184"/>
      <c r="Y76" s="190"/>
      <c r="Z76" s="184"/>
      <c r="AA76" s="184"/>
      <c r="AB76" s="190"/>
      <c r="AC76" s="184"/>
      <c r="AD76" s="184"/>
      <c r="AE76" s="190"/>
      <c r="AF76" s="184"/>
      <c r="AG76" s="184"/>
      <c r="AH76" s="190"/>
      <c r="AI76" s="184"/>
      <c r="AJ76" s="184"/>
      <c r="AK76" s="190"/>
      <c r="AL76" s="190"/>
      <c r="AM76" s="190"/>
      <c r="AN76" s="184"/>
      <c r="AO76" s="184"/>
      <c r="AP76" s="190"/>
      <c r="AQ76" s="190"/>
      <c r="AR76" s="190"/>
      <c r="AS76" s="184"/>
      <c r="AT76" s="184"/>
      <c r="AU76" s="190"/>
      <c r="AV76" s="300"/>
    </row>
    <row r="77" spans="1:48">
      <c r="A77" s="298" t="s">
        <v>325</v>
      </c>
      <c r="B77" s="310" t="s">
        <v>307</v>
      </c>
      <c r="C77" s="299" t="s">
        <v>476</v>
      </c>
      <c r="D77" s="192" t="s">
        <v>41</v>
      </c>
      <c r="E77" s="233">
        <f t="shared" si="34"/>
        <v>65150.711239999997</v>
      </c>
      <c r="F77" s="233">
        <f t="shared" si="34"/>
        <v>65107.302039999995</v>
      </c>
      <c r="G77" s="186">
        <f t="shared" si="29"/>
        <v>99.933371103440308</v>
      </c>
      <c r="H77" s="186">
        <f>SUM(H78:H80)</f>
        <v>0</v>
      </c>
      <c r="I77" s="186">
        <f t="shared" ref="I77:AU77" si="40">SUM(I78:I80)</f>
        <v>0</v>
      </c>
      <c r="J77" s="186">
        <f t="shared" si="40"/>
        <v>0</v>
      </c>
      <c r="K77" s="186">
        <f t="shared" si="40"/>
        <v>0</v>
      </c>
      <c r="L77" s="186">
        <f t="shared" si="40"/>
        <v>0</v>
      </c>
      <c r="M77" s="186">
        <f t="shared" si="40"/>
        <v>0</v>
      </c>
      <c r="N77" s="186">
        <f t="shared" si="40"/>
        <v>58413.1008</v>
      </c>
      <c r="O77" s="186">
        <f t="shared" si="40"/>
        <v>58413.1008</v>
      </c>
      <c r="P77" s="186">
        <f>O77*100/N77</f>
        <v>100</v>
      </c>
      <c r="Q77" s="186">
        <f t="shared" si="40"/>
        <v>1951.8986399999999</v>
      </c>
      <c r="R77" s="186">
        <f t="shared" si="40"/>
        <v>1951.8986399999999</v>
      </c>
      <c r="S77" s="186">
        <f t="shared" si="40"/>
        <v>0</v>
      </c>
      <c r="T77" s="186">
        <f t="shared" si="40"/>
        <v>1506.69424</v>
      </c>
      <c r="U77" s="186">
        <f t="shared" si="40"/>
        <v>1506.69424</v>
      </c>
      <c r="V77" s="186">
        <f t="shared" si="40"/>
        <v>0</v>
      </c>
      <c r="W77" s="186">
        <f t="shared" si="40"/>
        <v>0</v>
      </c>
      <c r="X77" s="186">
        <f t="shared" si="40"/>
        <v>0</v>
      </c>
      <c r="Y77" s="186">
        <f t="shared" si="40"/>
        <v>0</v>
      </c>
      <c r="Z77" s="186">
        <f t="shared" si="40"/>
        <v>3227.1336000000001</v>
      </c>
      <c r="AA77" s="186">
        <f t="shared" si="40"/>
        <v>3227.1336000000001</v>
      </c>
      <c r="AB77" s="186">
        <f t="shared" si="40"/>
        <v>0</v>
      </c>
      <c r="AC77" s="186">
        <f t="shared" si="40"/>
        <v>8.4747599999999998</v>
      </c>
      <c r="AD77" s="186">
        <f t="shared" si="40"/>
        <v>8.4747599999999998</v>
      </c>
      <c r="AE77" s="186">
        <f t="shared" si="40"/>
        <v>0</v>
      </c>
      <c r="AF77" s="186">
        <f t="shared" si="40"/>
        <v>0</v>
      </c>
      <c r="AG77" s="186">
        <f t="shared" si="40"/>
        <v>0</v>
      </c>
      <c r="AH77" s="186">
        <f t="shared" si="40"/>
        <v>0</v>
      </c>
      <c r="AI77" s="186">
        <f t="shared" si="40"/>
        <v>43.409199999999998</v>
      </c>
      <c r="AJ77" s="186">
        <f t="shared" si="40"/>
        <v>0</v>
      </c>
      <c r="AK77" s="186">
        <f t="shared" si="40"/>
        <v>0</v>
      </c>
      <c r="AL77" s="186">
        <f t="shared" si="40"/>
        <v>0</v>
      </c>
      <c r="AM77" s="186">
        <f t="shared" si="40"/>
        <v>0</v>
      </c>
      <c r="AN77" s="186">
        <f t="shared" si="40"/>
        <v>0</v>
      </c>
      <c r="AO77" s="186">
        <f t="shared" si="40"/>
        <v>0</v>
      </c>
      <c r="AP77" s="186">
        <f t="shared" si="40"/>
        <v>0</v>
      </c>
      <c r="AQ77" s="186">
        <f t="shared" si="40"/>
        <v>0</v>
      </c>
      <c r="AR77" s="186">
        <f t="shared" si="40"/>
        <v>0</v>
      </c>
      <c r="AS77" s="186">
        <f t="shared" si="40"/>
        <v>0</v>
      </c>
      <c r="AT77" s="186">
        <f t="shared" si="40"/>
        <v>0</v>
      </c>
      <c r="AU77" s="186">
        <f t="shared" si="40"/>
        <v>0</v>
      </c>
      <c r="AV77" s="300"/>
    </row>
    <row r="78" spans="1:48">
      <c r="A78" s="298"/>
      <c r="B78" s="310"/>
      <c r="C78" s="299"/>
      <c r="D78" s="185" t="s">
        <v>37</v>
      </c>
      <c r="E78" s="233">
        <f t="shared" si="34"/>
        <v>0</v>
      </c>
      <c r="F78" s="233">
        <f t="shared" si="34"/>
        <v>0</v>
      </c>
      <c r="G78" s="186" t="e">
        <f t="shared" si="29"/>
        <v>#DIV/0!</v>
      </c>
      <c r="H78" s="184"/>
      <c r="I78" s="184"/>
      <c r="J78" s="190"/>
      <c r="K78" s="184"/>
      <c r="L78" s="184"/>
      <c r="M78" s="190"/>
      <c r="N78" s="184"/>
      <c r="O78" s="184"/>
      <c r="P78" s="190"/>
      <c r="Q78" s="184"/>
      <c r="R78" s="184"/>
      <c r="S78" s="190"/>
      <c r="T78" s="184"/>
      <c r="U78" s="184"/>
      <c r="V78" s="190"/>
      <c r="W78" s="184"/>
      <c r="X78" s="184"/>
      <c r="Y78" s="190"/>
      <c r="Z78" s="184"/>
      <c r="AA78" s="184"/>
      <c r="AB78" s="190"/>
      <c r="AC78" s="184"/>
      <c r="AD78" s="184"/>
      <c r="AE78" s="190"/>
      <c r="AF78" s="184"/>
      <c r="AG78" s="184"/>
      <c r="AH78" s="190"/>
      <c r="AI78" s="184"/>
      <c r="AJ78" s="184"/>
      <c r="AK78" s="190"/>
      <c r="AL78" s="184"/>
      <c r="AM78" s="184"/>
      <c r="AN78" s="184"/>
      <c r="AO78" s="184"/>
      <c r="AP78" s="190"/>
      <c r="AQ78" s="190"/>
      <c r="AR78" s="190"/>
      <c r="AS78" s="184"/>
      <c r="AT78" s="184"/>
      <c r="AU78" s="190"/>
      <c r="AV78" s="300"/>
    </row>
    <row r="79" spans="1:48" ht="26.4">
      <c r="A79" s="298"/>
      <c r="B79" s="310"/>
      <c r="C79" s="299"/>
      <c r="D79" s="185" t="s">
        <v>2</v>
      </c>
      <c r="E79" s="233">
        <f t="shared" si="34"/>
        <v>0</v>
      </c>
      <c r="F79" s="233">
        <f t="shared" si="34"/>
        <v>0</v>
      </c>
      <c r="G79" s="186" t="e">
        <f t="shared" si="29"/>
        <v>#DIV/0!</v>
      </c>
      <c r="H79" s="184"/>
      <c r="I79" s="184"/>
      <c r="J79" s="190"/>
      <c r="K79" s="184"/>
      <c r="L79" s="184"/>
      <c r="M79" s="190"/>
      <c r="N79" s="184"/>
      <c r="O79" s="184"/>
      <c r="P79" s="190"/>
      <c r="Q79" s="184"/>
      <c r="R79" s="184"/>
      <c r="S79" s="190"/>
      <c r="T79" s="184"/>
      <c r="U79" s="184"/>
      <c r="V79" s="190"/>
      <c r="W79" s="184"/>
      <c r="X79" s="184"/>
      <c r="Y79" s="190"/>
      <c r="Z79" s="184"/>
      <c r="AA79" s="184"/>
      <c r="AB79" s="190"/>
      <c r="AC79" s="184"/>
      <c r="AD79" s="184"/>
      <c r="AE79" s="190"/>
      <c r="AF79" s="184"/>
      <c r="AG79" s="184"/>
      <c r="AH79" s="190"/>
      <c r="AI79" s="184"/>
      <c r="AJ79" s="184"/>
      <c r="AK79" s="190"/>
      <c r="AL79" s="190"/>
      <c r="AM79" s="190"/>
      <c r="AN79" s="184"/>
      <c r="AO79" s="184"/>
      <c r="AP79" s="190"/>
      <c r="AQ79" s="190"/>
      <c r="AR79" s="190"/>
      <c r="AS79" s="184"/>
      <c r="AT79" s="184"/>
      <c r="AU79" s="190"/>
      <c r="AV79" s="300"/>
    </row>
    <row r="80" spans="1:48">
      <c r="A80" s="298"/>
      <c r="B80" s="310"/>
      <c r="C80" s="299"/>
      <c r="D80" s="185" t="s">
        <v>43</v>
      </c>
      <c r="E80" s="233">
        <f t="shared" si="34"/>
        <v>65150.711239999997</v>
      </c>
      <c r="F80" s="233">
        <f t="shared" si="34"/>
        <v>65107.302039999995</v>
      </c>
      <c r="G80" s="186">
        <f t="shared" si="29"/>
        <v>99.933371103440308</v>
      </c>
      <c r="H80" s="184"/>
      <c r="I80" s="184"/>
      <c r="J80" s="190"/>
      <c r="K80" s="184"/>
      <c r="L80" s="184"/>
      <c r="M80" s="190"/>
      <c r="N80" s="184">
        <v>58413.1008</v>
      </c>
      <c r="O80" s="184">
        <v>58413.1008</v>
      </c>
      <c r="P80" s="186">
        <f t="shared" ref="P80:P81" si="41">O80*100/N80</f>
        <v>100</v>
      </c>
      <c r="Q80" s="184">
        <v>1951.8986399999999</v>
      </c>
      <c r="R80" s="184">
        <v>1951.8986399999999</v>
      </c>
      <c r="S80" s="190"/>
      <c r="T80" s="184">
        <v>1506.69424</v>
      </c>
      <c r="U80" s="184">
        <v>1506.69424</v>
      </c>
      <c r="V80" s="190"/>
      <c r="W80" s="184"/>
      <c r="X80" s="184"/>
      <c r="Y80" s="190"/>
      <c r="Z80" s="184">
        <v>3227.1336000000001</v>
      </c>
      <c r="AA80" s="184">
        <v>3227.1336000000001</v>
      </c>
      <c r="AB80" s="190"/>
      <c r="AC80" s="184">
        <v>8.4747599999999998</v>
      </c>
      <c r="AD80" s="184">
        <v>8.4747599999999998</v>
      </c>
      <c r="AE80" s="190"/>
      <c r="AF80" s="184"/>
      <c r="AG80" s="184"/>
      <c r="AH80" s="190"/>
      <c r="AI80" s="184">
        <f>51.88396-8.47476</f>
        <v>43.409199999999998</v>
      </c>
      <c r="AJ80" s="184"/>
      <c r="AK80" s="190"/>
      <c r="AL80" s="190"/>
      <c r="AM80" s="190"/>
      <c r="AN80" s="184"/>
      <c r="AO80" s="184"/>
      <c r="AP80" s="190"/>
      <c r="AQ80" s="190"/>
      <c r="AR80" s="190"/>
      <c r="AS80" s="170"/>
      <c r="AT80" s="184"/>
      <c r="AU80" s="190"/>
      <c r="AV80" s="300"/>
    </row>
    <row r="81" spans="1:48" ht="27">
      <c r="A81" s="298"/>
      <c r="B81" s="310"/>
      <c r="C81" s="299"/>
      <c r="D81" s="193" t="s">
        <v>273</v>
      </c>
      <c r="E81" s="233">
        <f t="shared" si="34"/>
        <v>64866.437279999998</v>
      </c>
      <c r="F81" s="233">
        <f t="shared" si="34"/>
        <v>64866.437279999998</v>
      </c>
      <c r="G81" s="186">
        <f t="shared" si="29"/>
        <v>100</v>
      </c>
      <c r="H81" s="184"/>
      <c r="I81" s="184"/>
      <c r="J81" s="190"/>
      <c r="K81" s="184"/>
      <c r="L81" s="184"/>
      <c r="M81" s="190"/>
      <c r="N81" s="184">
        <v>58413.1008</v>
      </c>
      <c r="O81" s="184">
        <v>58413.1008</v>
      </c>
      <c r="P81" s="186">
        <f t="shared" si="41"/>
        <v>100</v>
      </c>
      <c r="Q81" s="184">
        <v>1053.3364799999999</v>
      </c>
      <c r="R81" s="184">
        <v>1053.3364799999999</v>
      </c>
      <c r="S81" s="190"/>
      <c r="T81" s="184">
        <v>2405.2564000000002</v>
      </c>
      <c r="U81" s="184">
        <v>2405.2564000000002</v>
      </c>
      <c r="V81" s="190"/>
      <c r="W81" s="184"/>
      <c r="X81" s="184"/>
      <c r="Y81" s="190"/>
      <c r="Z81" s="184">
        <v>2994.7435999999998</v>
      </c>
      <c r="AA81" s="184">
        <v>2994.7435999999998</v>
      </c>
      <c r="AB81" s="190"/>
      <c r="AC81" s="203"/>
      <c r="AD81" s="184"/>
      <c r="AE81" s="190"/>
      <c r="AF81" s="184"/>
      <c r="AG81" s="184"/>
      <c r="AH81" s="190"/>
      <c r="AI81" s="184"/>
      <c r="AJ81" s="184"/>
      <c r="AK81" s="190"/>
      <c r="AL81" s="190"/>
      <c r="AM81" s="190"/>
      <c r="AN81" s="184"/>
      <c r="AO81" s="184"/>
      <c r="AP81" s="190"/>
      <c r="AQ81" s="190"/>
      <c r="AR81" s="190"/>
      <c r="AS81" s="203"/>
      <c r="AT81" s="184"/>
      <c r="AU81" s="190"/>
      <c r="AV81" s="300"/>
    </row>
    <row r="82" spans="1:48">
      <c r="A82" s="298" t="s">
        <v>324</v>
      </c>
      <c r="B82" s="310" t="s">
        <v>460</v>
      </c>
      <c r="C82" s="299" t="s">
        <v>476</v>
      </c>
      <c r="D82" s="192" t="s">
        <v>41</v>
      </c>
      <c r="E82" s="233">
        <f t="shared" si="34"/>
        <v>1185.4582</v>
      </c>
      <c r="F82" s="233">
        <f t="shared" si="34"/>
        <v>118.54582000000001</v>
      </c>
      <c r="G82" s="186">
        <f t="shared" si="29"/>
        <v>10</v>
      </c>
      <c r="H82" s="186">
        <f>SUM(H83:H85)</f>
        <v>0</v>
      </c>
      <c r="I82" s="186">
        <f t="shared" ref="I82:AU82" si="42">SUM(I83:I85)</f>
        <v>0</v>
      </c>
      <c r="J82" s="186">
        <f t="shared" si="42"/>
        <v>0</v>
      </c>
      <c r="K82" s="186">
        <f t="shared" si="42"/>
        <v>0</v>
      </c>
      <c r="L82" s="186">
        <f t="shared" si="42"/>
        <v>0</v>
      </c>
      <c r="M82" s="186">
        <f t="shared" si="42"/>
        <v>0</v>
      </c>
      <c r="N82" s="186">
        <f t="shared" si="42"/>
        <v>0</v>
      </c>
      <c r="O82" s="186">
        <f t="shared" si="42"/>
        <v>0</v>
      </c>
      <c r="P82" s="186">
        <f t="shared" si="42"/>
        <v>0</v>
      </c>
      <c r="Q82" s="186">
        <f t="shared" si="42"/>
        <v>0</v>
      </c>
      <c r="R82" s="186">
        <f t="shared" si="42"/>
        <v>0</v>
      </c>
      <c r="S82" s="186">
        <f t="shared" si="42"/>
        <v>0</v>
      </c>
      <c r="T82" s="186">
        <f t="shared" si="42"/>
        <v>0</v>
      </c>
      <c r="U82" s="186">
        <f t="shared" si="42"/>
        <v>0</v>
      </c>
      <c r="V82" s="186">
        <f t="shared" si="42"/>
        <v>0</v>
      </c>
      <c r="W82" s="186">
        <f t="shared" si="42"/>
        <v>0</v>
      </c>
      <c r="X82" s="186">
        <f t="shared" si="42"/>
        <v>0</v>
      </c>
      <c r="Y82" s="186">
        <f t="shared" si="42"/>
        <v>0</v>
      </c>
      <c r="Z82" s="186">
        <f t="shared" si="42"/>
        <v>118.54582000000001</v>
      </c>
      <c r="AA82" s="186">
        <f t="shared" si="42"/>
        <v>118.54582000000001</v>
      </c>
      <c r="AB82" s="186">
        <f t="shared" si="42"/>
        <v>0</v>
      </c>
      <c r="AC82" s="186">
        <f t="shared" si="42"/>
        <v>0</v>
      </c>
      <c r="AD82" s="186">
        <f t="shared" si="42"/>
        <v>0</v>
      </c>
      <c r="AE82" s="186">
        <f t="shared" si="42"/>
        <v>0</v>
      </c>
      <c r="AF82" s="186">
        <f t="shared" si="42"/>
        <v>0</v>
      </c>
      <c r="AG82" s="186">
        <f t="shared" si="42"/>
        <v>0</v>
      </c>
      <c r="AH82" s="186">
        <f t="shared" si="42"/>
        <v>0</v>
      </c>
      <c r="AI82" s="186">
        <f t="shared" si="42"/>
        <v>0</v>
      </c>
      <c r="AJ82" s="186">
        <f t="shared" si="42"/>
        <v>0</v>
      </c>
      <c r="AK82" s="186">
        <f t="shared" si="42"/>
        <v>0</v>
      </c>
      <c r="AL82" s="186">
        <f t="shared" si="42"/>
        <v>0</v>
      </c>
      <c r="AM82" s="186">
        <f t="shared" si="42"/>
        <v>0</v>
      </c>
      <c r="AN82" s="186">
        <f t="shared" si="42"/>
        <v>1066.91238</v>
      </c>
      <c r="AO82" s="186">
        <f t="shared" si="42"/>
        <v>0</v>
      </c>
      <c r="AP82" s="186">
        <f t="shared" si="42"/>
        <v>0</v>
      </c>
      <c r="AQ82" s="186">
        <f t="shared" si="42"/>
        <v>0</v>
      </c>
      <c r="AR82" s="186">
        <f t="shared" si="42"/>
        <v>0</v>
      </c>
      <c r="AS82" s="186">
        <f t="shared" si="42"/>
        <v>0</v>
      </c>
      <c r="AT82" s="186">
        <f t="shared" si="42"/>
        <v>0</v>
      </c>
      <c r="AU82" s="186">
        <f t="shared" si="42"/>
        <v>0</v>
      </c>
      <c r="AV82" s="300"/>
    </row>
    <row r="83" spans="1:48">
      <c r="A83" s="298"/>
      <c r="B83" s="310"/>
      <c r="C83" s="299"/>
      <c r="D83" s="185" t="s">
        <v>37</v>
      </c>
      <c r="E83" s="233">
        <f t="shared" si="34"/>
        <v>0</v>
      </c>
      <c r="F83" s="233">
        <f t="shared" si="34"/>
        <v>0</v>
      </c>
      <c r="G83" s="186" t="e">
        <f t="shared" si="29"/>
        <v>#DIV/0!</v>
      </c>
      <c r="H83" s="184"/>
      <c r="I83" s="184"/>
      <c r="J83" s="190"/>
      <c r="K83" s="184"/>
      <c r="L83" s="184"/>
      <c r="M83" s="190"/>
      <c r="N83" s="184"/>
      <c r="O83" s="184"/>
      <c r="P83" s="190"/>
      <c r="Q83" s="184"/>
      <c r="R83" s="184"/>
      <c r="S83" s="190"/>
      <c r="T83" s="184"/>
      <c r="U83" s="184"/>
      <c r="V83" s="190"/>
      <c r="W83" s="184"/>
      <c r="X83" s="184"/>
      <c r="Y83" s="190"/>
      <c r="Z83" s="184"/>
      <c r="AA83" s="184"/>
      <c r="AB83" s="190"/>
      <c r="AC83" s="184"/>
      <c r="AD83" s="184"/>
      <c r="AE83" s="190"/>
      <c r="AF83" s="184"/>
      <c r="AG83" s="184"/>
      <c r="AH83" s="190"/>
      <c r="AI83" s="184"/>
      <c r="AJ83" s="184"/>
      <c r="AK83" s="190"/>
      <c r="AL83" s="184"/>
      <c r="AM83" s="184"/>
      <c r="AN83" s="184"/>
      <c r="AO83" s="184"/>
      <c r="AP83" s="190"/>
      <c r="AQ83" s="190"/>
      <c r="AR83" s="190"/>
      <c r="AS83" s="184"/>
      <c r="AT83" s="184"/>
      <c r="AU83" s="190"/>
      <c r="AV83" s="300"/>
    </row>
    <row r="84" spans="1:48" ht="26.4">
      <c r="A84" s="298"/>
      <c r="B84" s="310"/>
      <c r="C84" s="299"/>
      <c r="D84" s="185" t="s">
        <v>2</v>
      </c>
      <c r="E84" s="233">
        <f t="shared" si="34"/>
        <v>0</v>
      </c>
      <c r="F84" s="233">
        <f t="shared" si="34"/>
        <v>0</v>
      </c>
      <c r="G84" s="186" t="e">
        <f t="shared" si="29"/>
        <v>#DIV/0!</v>
      </c>
      <c r="H84" s="184"/>
      <c r="I84" s="184"/>
      <c r="J84" s="190"/>
      <c r="K84" s="184"/>
      <c r="L84" s="184"/>
      <c r="M84" s="190"/>
      <c r="N84" s="184"/>
      <c r="O84" s="184"/>
      <c r="P84" s="190"/>
      <c r="Q84" s="184"/>
      <c r="R84" s="184"/>
      <c r="S84" s="190"/>
      <c r="T84" s="184"/>
      <c r="U84" s="184"/>
      <c r="V84" s="190"/>
      <c r="W84" s="184"/>
      <c r="X84" s="184"/>
      <c r="Y84" s="190"/>
      <c r="Z84" s="184"/>
      <c r="AA84" s="184"/>
      <c r="AB84" s="190"/>
      <c r="AC84" s="184"/>
      <c r="AD84" s="184"/>
      <c r="AE84" s="190"/>
      <c r="AF84" s="184"/>
      <c r="AG84" s="184"/>
      <c r="AH84" s="190"/>
      <c r="AI84" s="184"/>
      <c r="AJ84" s="184"/>
      <c r="AK84" s="190"/>
      <c r="AL84" s="190"/>
      <c r="AM84" s="190"/>
      <c r="AN84" s="184"/>
      <c r="AO84" s="184"/>
      <c r="AP84" s="190"/>
      <c r="AQ84" s="190"/>
      <c r="AR84" s="190"/>
      <c r="AS84" s="184"/>
      <c r="AT84" s="184"/>
      <c r="AU84" s="190"/>
      <c r="AV84" s="300"/>
    </row>
    <row r="85" spans="1:48">
      <c r="A85" s="298"/>
      <c r="B85" s="310"/>
      <c r="C85" s="299"/>
      <c r="D85" s="185" t="s">
        <v>43</v>
      </c>
      <c r="E85" s="233">
        <f t="shared" si="34"/>
        <v>1185.4582</v>
      </c>
      <c r="F85" s="233">
        <f t="shared" si="34"/>
        <v>118.54582000000001</v>
      </c>
      <c r="G85" s="186">
        <f t="shared" si="29"/>
        <v>10</v>
      </c>
      <c r="H85" s="184"/>
      <c r="I85" s="184"/>
      <c r="J85" s="190"/>
      <c r="K85" s="184"/>
      <c r="L85" s="184"/>
      <c r="M85" s="190"/>
      <c r="N85" s="184"/>
      <c r="O85" s="184"/>
      <c r="P85" s="190"/>
      <c r="Q85" s="184"/>
      <c r="R85" s="184"/>
      <c r="S85" s="190"/>
      <c r="T85" s="184"/>
      <c r="U85" s="184"/>
      <c r="V85" s="190"/>
      <c r="W85" s="184"/>
      <c r="X85" s="184"/>
      <c r="Y85" s="190"/>
      <c r="Z85" s="184">
        <v>118.54582000000001</v>
      </c>
      <c r="AA85" s="184">
        <v>118.54582000000001</v>
      </c>
      <c r="AB85" s="190"/>
      <c r="AC85" s="170"/>
      <c r="AD85" s="184"/>
      <c r="AE85" s="190"/>
      <c r="AF85" s="184"/>
      <c r="AG85" s="184"/>
      <c r="AH85" s="190"/>
      <c r="AI85" s="184"/>
      <c r="AJ85" s="184"/>
      <c r="AK85" s="190"/>
      <c r="AL85" s="190"/>
      <c r="AM85" s="190"/>
      <c r="AN85" s="170">
        <f>1185.4582-118.54582</f>
        <v>1066.91238</v>
      </c>
      <c r="AO85" s="184"/>
      <c r="AP85" s="190"/>
      <c r="AQ85" s="190"/>
      <c r="AR85" s="190"/>
      <c r="AS85" s="170"/>
      <c r="AT85" s="184"/>
      <c r="AU85" s="190"/>
      <c r="AV85" s="300"/>
    </row>
    <row r="86" spans="1:48" ht="27">
      <c r="A86" s="298"/>
      <c r="B86" s="310"/>
      <c r="C86" s="299"/>
      <c r="D86" s="193" t="s">
        <v>273</v>
      </c>
      <c r="E86" s="233">
        <f t="shared" si="34"/>
        <v>0</v>
      </c>
      <c r="F86" s="233">
        <f t="shared" si="34"/>
        <v>0</v>
      </c>
      <c r="G86" s="186" t="e">
        <f t="shared" si="29"/>
        <v>#DIV/0!</v>
      </c>
      <c r="H86" s="184"/>
      <c r="I86" s="184"/>
      <c r="J86" s="190"/>
      <c r="K86" s="184"/>
      <c r="L86" s="184"/>
      <c r="M86" s="190"/>
      <c r="N86" s="184"/>
      <c r="O86" s="184"/>
      <c r="P86" s="190"/>
      <c r="Q86" s="184"/>
      <c r="R86" s="184"/>
      <c r="S86" s="190"/>
      <c r="T86" s="184"/>
      <c r="U86" s="184"/>
      <c r="V86" s="190"/>
      <c r="W86" s="184"/>
      <c r="X86" s="184"/>
      <c r="Y86" s="190"/>
      <c r="Z86" s="184"/>
      <c r="AA86" s="184"/>
      <c r="AB86" s="190"/>
      <c r="AC86" s="184"/>
      <c r="AD86" s="184"/>
      <c r="AE86" s="190"/>
      <c r="AF86" s="184"/>
      <c r="AG86" s="184"/>
      <c r="AH86" s="190"/>
      <c r="AI86" s="184"/>
      <c r="AJ86" s="184"/>
      <c r="AK86" s="190"/>
      <c r="AL86" s="190"/>
      <c r="AM86" s="190"/>
      <c r="AN86" s="184"/>
      <c r="AO86" s="184"/>
      <c r="AP86" s="190"/>
      <c r="AQ86" s="190"/>
      <c r="AR86" s="190"/>
      <c r="AS86" s="184"/>
      <c r="AT86" s="184"/>
      <c r="AU86" s="190"/>
      <c r="AV86" s="300"/>
    </row>
    <row r="87" spans="1:48">
      <c r="A87" s="298" t="s">
        <v>323</v>
      </c>
      <c r="B87" s="310" t="s">
        <v>461</v>
      </c>
      <c r="C87" s="299" t="s">
        <v>476</v>
      </c>
      <c r="D87" s="192" t="s">
        <v>41</v>
      </c>
      <c r="E87" s="233">
        <f t="shared" si="34"/>
        <v>762.59209999999985</v>
      </c>
      <c r="F87" s="233">
        <f t="shared" si="34"/>
        <v>76.259209999999996</v>
      </c>
      <c r="G87" s="186">
        <f t="shared" si="29"/>
        <v>10.000000000000002</v>
      </c>
      <c r="H87" s="186">
        <f>SUM(H88:H90)</f>
        <v>0</v>
      </c>
      <c r="I87" s="186">
        <f t="shared" ref="I87:AU87" si="43">SUM(I88:I90)</f>
        <v>0</v>
      </c>
      <c r="J87" s="186">
        <f t="shared" si="43"/>
        <v>0</v>
      </c>
      <c r="K87" s="186">
        <f t="shared" si="43"/>
        <v>0</v>
      </c>
      <c r="L87" s="186">
        <f t="shared" si="43"/>
        <v>0</v>
      </c>
      <c r="M87" s="186">
        <f t="shared" si="43"/>
        <v>0</v>
      </c>
      <c r="N87" s="186">
        <f t="shared" si="43"/>
        <v>0</v>
      </c>
      <c r="O87" s="186">
        <f t="shared" si="43"/>
        <v>0</v>
      </c>
      <c r="P87" s="186">
        <f t="shared" si="43"/>
        <v>0</v>
      </c>
      <c r="Q87" s="186">
        <f t="shared" si="43"/>
        <v>0</v>
      </c>
      <c r="R87" s="186">
        <f t="shared" si="43"/>
        <v>0</v>
      </c>
      <c r="S87" s="186">
        <f t="shared" si="43"/>
        <v>0</v>
      </c>
      <c r="T87" s="186">
        <f t="shared" si="43"/>
        <v>0</v>
      </c>
      <c r="U87" s="186">
        <f t="shared" si="43"/>
        <v>0</v>
      </c>
      <c r="V87" s="186">
        <f t="shared" si="43"/>
        <v>0</v>
      </c>
      <c r="W87" s="186">
        <f t="shared" si="43"/>
        <v>0</v>
      </c>
      <c r="X87" s="186">
        <f t="shared" si="43"/>
        <v>0</v>
      </c>
      <c r="Y87" s="186">
        <f t="shared" si="43"/>
        <v>0</v>
      </c>
      <c r="Z87" s="186">
        <f t="shared" si="43"/>
        <v>76.259209999999996</v>
      </c>
      <c r="AA87" s="186">
        <f t="shared" si="43"/>
        <v>76.259209999999996</v>
      </c>
      <c r="AB87" s="186">
        <f t="shared" si="43"/>
        <v>0</v>
      </c>
      <c r="AC87" s="186">
        <f t="shared" si="43"/>
        <v>0</v>
      </c>
      <c r="AD87" s="186">
        <f t="shared" si="43"/>
        <v>0</v>
      </c>
      <c r="AE87" s="186">
        <f t="shared" si="43"/>
        <v>0</v>
      </c>
      <c r="AF87" s="186">
        <f t="shared" si="43"/>
        <v>0</v>
      </c>
      <c r="AG87" s="186">
        <f t="shared" si="43"/>
        <v>0</v>
      </c>
      <c r="AH87" s="186">
        <f t="shared" si="43"/>
        <v>0</v>
      </c>
      <c r="AI87" s="186">
        <f t="shared" si="43"/>
        <v>0</v>
      </c>
      <c r="AJ87" s="186">
        <f t="shared" si="43"/>
        <v>0</v>
      </c>
      <c r="AK87" s="186">
        <f t="shared" si="43"/>
        <v>0</v>
      </c>
      <c r="AL87" s="186">
        <f t="shared" si="43"/>
        <v>0</v>
      </c>
      <c r="AM87" s="186">
        <f t="shared" si="43"/>
        <v>0</v>
      </c>
      <c r="AN87" s="186">
        <f t="shared" si="43"/>
        <v>686.33288999999991</v>
      </c>
      <c r="AO87" s="186">
        <f t="shared" si="43"/>
        <v>0</v>
      </c>
      <c r="AP87" s="186">
        <f t="shared" si="43"/>
        <v>0</v>
      </c>
      <c r="AQ87" s="186">
        <f t="shared" si="43"/>
        <v>0</v>
      </c>
      <c r="AR87" s="186">
        <f t="shared" si="43"/>
        <v>0</v>
      </c>
      <c r="AS87" s="186">
        <f t="shared" si="43"/>
        <v>0</v>
      </c>
      <c r="AT87" s="186">
        <f t="shared" si="43"/>
        <v>0</v>
      </c>
      <c r="AU87" s="186">
        <f t="shared" si="43"/>
        <v>0</v>
      </c>
      <c r="AV87" s="300"/>
    </row>
    <row r="88" spans="1:48">
      <c r="A88" s="298"/>
      <c r="B88" s="310"/>
      <c r="C88" s="299"/>
      <c r="D88" s="185" t="s">
        <v>37</v>
      </c>
      <c r="E88" s="233">
        <f t="shared" si="34"/>
        <v>0</v>
      </c>
      <c r="F88" s="233">
        <f t="shared" si="34"/>
        <v>0</v>
      </c>
      <c r="G88" s="186" t="e">
        <f t="shared" si="29"/>
        <v>#DIV/0!</v>
      </c>
      <c r="H88" s="184"/>
      <c r="I88" s="184"/>
      <c r="J88" s="190"/>
      <c r="K88" s="184"/>
      <c r="L88" s="184"/>
      <c r="M88" s="190"/>
      <c r="N88" s="184"/>
      <c r="O88" s="184"/>
      <c r="P88" s="190"/>
      <c r="Q88" s="184"/>
      <c r="R88" s="184"/>
      <c r="S88" s="190"/>
      <c r="T88" s="184"/>
      <c r="U88" s="184"/>
      <c r="V88" s="190"/>
      <c r="W88" s="184"/>
      <c r="X88" s="184"/>
      <c r="Y88" s="190"/>
      <c r="Z88" s="184"/>
      <c r="AA88" s="184"/>
      <c r="AB88" s="190"/>
      <c r="AC88" s="184"/>
      <c r="AD88" s="184"/>
      <c r="AE88" s="190"/>
      <c r="AF88" s="184"/>
      <c r="AG88" s="184"/>
      <c r="AH88" s="190"/>
      <c r="AI88" s="184"/>
      <c r="AJ88" s="184"/>
      <c r="AK88" s="190"/>
      <c r="AL88" s="184"/>
      <c r="AM88" s="184"/>
      <c r="AN88" s="184"/>
      <c r="AO88" s="184"/>
      <c r="AP88" s="190"/>
      <c r="AQ88" s="190"/>
      <c r="AR88" s="190"/>
      <c r="AS88" s="184"/>
      <c r="AT88" s="184"/>
      <c r="AU88" s="190"/>
      <c r="AV88" s="300"/>
    </row>
    <row r="89" spans="1:48" ht="26.4">
      <c r="A89" s="298"/>
      <c r="B89" s="310"/>
      <c r="C89" s="299"/>
      <c r="D89" s="185" t="s">
        <v>2</v>
      </c>
      <c r="E89" s="233">
        <f t="shared" si="34"/>
        <v>0</v>
      </c>
      <c r="F89" s="233">
        <f t="shared" si="34"/>
        <v>0</v>
      </c>
      <c r="G89" s="186" t="e">
        <f t="shared" si="29"/>
        <v>#DIV/0!</v>
      </c>
      <c r="H89" s="184"/>
      <c r="I89" s="184"/>
      <c r="J89" s="190"/>
      <c r="K89" s="184"/>
      <c r="L89" s="184"/>
      <c r="M89" s="190"/>
      <c r="N89" s="184"/>
      <c r="O89" s="184"/>
      <c r="P89" s="190"/>
      <c r="Q89" s="184"/>
      <c r="R89" s="184"/>
      <c r="S89" s="190"/>
      <c r="T89" s="184"/>
      <c r="U89" s="184"/>
      <c r="V89" s="190"/>
      <c r="W89" s="184"/>
      <c r="X89" s="184"/>
      <c r="Y89" s="190"/>
      <c r="Z89" s="184"/>
      <c r="AA89" s="184"/>
      <c r="AB89" s="190"/>
      <c r="AC89" s="184"/>
      <c r="AD89" s="184"/>
      <c r="AE89" s="190"/>
      <c r="AF89" s="184"/>
      <c r="AG89" s="184"/>
      <c r="AH89" s="190"/>
      <c r="AI89" s="184"/>
      <c r="AJ89" s="184"/>
      <c r="AK89" s="190"/>
      <c r="AL89" s="190"/>
      <c r="AM89" s="190"/>
      <c r="AN89" s="184"/>
      <c r="AO89" s="184"/>
      <c r="AP89" s="190"/>
      <c r="AQ89" s="190"/>
      <c r="AR89" s="190"/>
      <c r="AS89" s="184"/>
      <c r="AT89" s="184"/>
      <c r="AU89" s="190"/>
      <c r="AV89" s="300"/>
    </row>
    <row r="90" spans="1:48">
      <c r="A90" s="298"/>
      <c r="B90" s="310"/>
      <c r="C90" s="299"/>
      <c r="D90" s="185" t="s">
        <v>43</v>
      </c>
      <c r="E90" s="233">
        <f t="shared" si="34"/>
        <v>762.59209999999985</v>
      </c>
      <c r="F90" s="233">
        <f t="shared" si="34"/>
        <v>76.259209999999996</v>
      </c>
      <c r="G90" s="186">
        <f t="shared" si="29"/>
        <v>10.000000000000002</v>
      </c>
      <c r="H90" s="184"/>
      <c r="I90" s="184"/>
      <c r="J90" s="190"/>
      <c r="K90" s="184"/>
      <c r="L90" s="184"/>
      <c r="M90" s="190"/>
      <c r="N90" s="184"/>
      <c r="O90" s="184"/>
      <c r="P90" s="190"/>
      <c r="Q90" s="184"/>
      <c r="R90" s="184"/>
      <c r="S90" s="190"/>
      <c r="T90" s="184"/>
      <c r="U90" s="184"/>
      <c r="V90" s="190"/>
      <c r="W90" s="184"/>
      <c r="X90" s="184"/>
      <c r="Y90" s="190"/>
      <c r="Z90" s="184">
        <v>76.259209999999996</v>
      </c>
      <c r="AA90" s="184">
        <v>76.259209999999996</v>
      </c>
      <c r="AB90" s="190"/>
      <c r="AC90" s="170"/>
      <c r="AD90" s="184"/>
      <c r="AE90" s="190"/>
      <c r="AF90" s="184"/>
      <c r="AG90" s="184"/>
      <c r="AH90" s="190"/>
      <c r="AI90" s="184"/>
      <c r="AJ90" s="184"/>
      <c r="AK90" s="190"/>
      <c r="AL90" s="190"/>
      <c r="AM90" s="190"/>
      <c r="AN90" s="170">
        <f>762.5921-76.25921</f>
        <v>686.33288999999991</v>
      </c>
      <c r="AO90" s="184"/>
      <c r="AP90" s="190"/>
      <c r="AQ90" s="190"/>
      <c r="AR90" s="190"/>
      <c r="AS90" s="170"/>
      <c r="AT90" s="184"/>
      <c r="AU90" s="190"/>
      <c r="AV90" s="300"/>
    </row>
    <row r="91" spans="1:48" ht="27">
      <c r="A91" s="298"/>
      <c r="B91" s="310"/>
      <c r="C91" s="299"/>
      <c r="D91" s="193" t="s">
        <v>273</v>
      </c>
      <c r="E91" s="233">
        <f t="shared" si="34"/>
        <v>0</v>
      </c>
      <c r="F91" s="233">
        <f t="shared" si="34"/>
        <v>0</v>
      </c>
      <c r="G91" s="186" t="e">
        <f t="shared" si="29"/>
        <v>#DIV/0!</v>
      </c>
      <c r="H91" s="184"/>
      <c r="I91" s="184"/>
      <c r="J91" s="190"/>
      <c r="K91" s="184"/>
      <c r="L91" s="184"/>
      <c r="M91" s="190"/>
      <c r="N91" s="184"/>
      <c r="O91" s="184"/>
      <c r="P91" s="190"/>
      <c r="Q91" s="184"/>
      <c r="R91" s="184"/>
      <c r="S91" s="190"/>
      <c r="T91" s="184"/>
      <c r="U91" s="184"/>
      <c r="V91" s="190"/>
      <c r="W91" s="184"/>
      <c r="X91" s="184"/>
      <c r="Y91" s="190"/>
      <c r="Z91" s="184"/>
      <c r="AA91" s="184"/>
      <c r="AB91" s="190"/>
      <c r="AC91" s="184"/>
      <c r="AD91" s="184"/>
      <c r="AE91" s="190"/>
      <c r="AF91" s="184"/>
      <c r="AG91" s="184"/>
      <c r="AH91" s="190"/>
      <c r="AI91" s="184"/>
      <c r="AJ91" s="184"/>
      <c r="AK91" s="190"/>
      <c r="AL91" s="190"/>
      <c r="AM91" s="190"/>
      <c r="AN91" s="184"/>
      <c r="AO91" s="184"/>
      <c r="AP91" s="190"/>
      <c r="AQ91" s="190"/>
      <c r="AR91" s="190"/>
      <c r="AS91" s="184"/>
      <c r="AT91" s="184"/>
      <c r="AU91" s="190"/>
      <c r="AV91" s="300"/>
    </row>
    <row r="92" spans="1:48">
      <c r="A92" s="298" t="s">
        <v>322</v>
      </c>
      <c r="B92" s="310" t="s">
        <v>309</v>
      </c>
      <c r="C92" s="299" t="s">
        <v>476</v>
      </c>
      <c r="D92" s="192" t="s">
        <v>41</v>
      </c>
      <c r="E92" s="233">
        <f t="shared" si="34"/>
        <v>1242.3268</v>
      </c>
      <c r="F92" s="233">
        <f t="shared" si="34"/>
        <v>124.23268</v>
      </c>
      <c r="G92" s="186">
        <f t="shared" si="29"/>
        <v>10</v>
      </c>
      <c r="H92" s="186">
        <f>SUM(H93:H95)</f>
        <v>0</v>
      </c>
      <c r="I92" s="186">
        <f t="shared" ref="I92:AU92" si="44">SUM(I93:I95)</f>
        <v>0</v>
      </c>
      <c r="J92" s="186">
        <f t="shared" si="44"/>
        <v>0</v>
      </c>
      <c r="K92" s="186">
        <f t="shared" si="44"/>
        <v>0</v>
      </c>
      <c r="L92" s="186">
        <f t="shared" si="44"/>
        <v>0</v>
      </c>
      <c r="M92" s="186">
        <f t="shared" si="44"/>
        <v>0</v>
      </c>
      <c r="N92" s="186">
        <f t="shared" si="44"/>
        <v>0</v>
      </c>
      <c r="O92" s="186">
        <f t="shared" si="44"/>
        <v>0</v>
      </c>
      <c r="P92" s="186">
        <f t="shared" si="44"/>
        <v>0</v>
      </c>
      <c r="Q92" s="186">
        <f t="shared" si="44"/>
        <v>0</v>
      </c>
      <c r="R92" s="186">
        <f t="shared" si="44"/>
        <v>0</v>
      </c>
      <c r="S92" s="186">
        <f t="shared" si="44"/>
        <v>0</v>
      </c>
      <c r="T92" s="186">
        <f t="shared" si="44"/>
        <v>0</v>
      </c>
      <c r="U92" s="186">
        <f t="shared" si="44"/>
        <v>0</v>
      </c>
      <c r="V92" s="186">
        <f t="shared" si="44"/>
        <v>0</v>
      </c>
      <c r="W92" s="186">
        <f t="shared" si="44"/>
        <v>0</v>
      </c>
      <c r="X92" s="186">
        <f t="shared" si="44"/>
        <v>0</v>
      </c>
      <c r="Y92" s="186">
        <f t="shared" si="44"/>
        <v>0</v>
      </c>
      <c r="Z92" s="186">
        <f t="shared" si="44"/>
        <v>124.23268</v>
      </c>
      <c r="AA92" s="186">
        <f t="shared" si="44"/>
        <v>124.23268</v>
      </c>
      <c r="AB92" s="186">
        <f t="shared" si="44"/>
        <v>0</v>
      </c>
      <c r="AC92" s="186">
        <f t="shared" si="44"/>
        <v>0</v>
      </c>
      <c r="AD92" s="186">
        <f t="shared" si="44"/>
        <v>0</v>
      </c>
      <c r="AE92" s="186">
        <f t="shared" si="44"/>
        <v>0</v>
      </c>
      <c r="AF92" s="186">
        <f t="shared" si="44"/>
        <v>0</v>
      </c>
      <c r="AG92" s="186">
        <f t="shared" si="44"/>
        <v>0</v>
      </c>
      <c r="AH92" s="186">
        <f t="shared" si="44"/>
        <v>0</v>
      </c>
      <c r="AI92" s="186">
        <f t="shared" si="44"/>
        <v>0</v>
      </c>
      <c r="AJ92" s="186">
        <f t="shared" si="44"/>
        <v>0</v>
      </c>
      <c r="AK92" s="186">
        <f t="shared" si="44"/>
        <v>0</v>
      </c>
      <c r="AL92" s="186">
        <f t="shared" si="44"/>
        <v>0</v>
      </c>
      <c r="AM92" s="186">
        <f t="shared" si="44"/>
        <v>0</v>
      </c>
      <c r="AN92" s="186">
        <f t="shared" si="44"/>
        <v>1118.09412</v>
      </c>
      <c r="AO92" s="186">
        <f t="shared" si="44"/>
        <v>0</v>
      </c>
      <c r="AP92" s="186">
        <f t="shared" si="44"/>
        <v>0</v>
      </c>
      <c r="AQ92" s="186">
        <f t="shared" si="44"/>
        <v>0</v>
      </c>
      <c r="AR92" s="186">
        <f t="shared" si="44"/>
        <v>0</v>
      </c>
      <c r="AS92" s="186">
        <f t="shared" si="44"/>
        <v>0</v>
      </c>
      <c r="AT92" s="186">
        <f t="shared" si="44"/>
        <v>0</v>
      </c>
      <c r="AU92" s="186">
        <f t="shared" si="44"/>
        <v>0</v>
      </c>
      <c r="AV92" s="300"/>
    </row>
    <row r="93" spans="1:48">
      <c r="A93" s="298"/>
      <c r="B93" s="310"/>
      <c r="C93" s="299"/>
      <c r="D93" s="185" t="s">
        <v>37</v>
      </c>
      <c r="E93" s="233">
        <f t="shared" si="34"/>
        <v>0</v>
      </c>
      <c r="F93" s="233">
        <f t="shared" si="34"/>
        <v>0</v>
      </c>
      <c r="G93" s="186" t="e">
        <f t="shared" si="29"/>
        <v>#DIV/0!</v>
      </c>
      <c r="H93" s="184"/>
      <c r="I93" s="184"/>
      <c r="J93" s="190"/>
      <c r="K93" s="184"/>
      <c r="L93" s="184"/>
      <c r="M93" s="190"/>
      <c r="N93" s="184"/>
      <c r="O93" s="184"/>
      <c r="P93" s="190"/>
      <c r="Q93" s="184"/>
      <c r="R93" s="184"/>
      <c r="S93" s="190"/>
      <c r="T93" s="184"/>
      <c r="U93" s="184"/>
      <c r="V93" s="190"/>
      <c r="W93" s="184"/>
      <c r="X93" s="184"/>
      <c r="Y93" s="190"/>
      <c r="Z93" s="184"/>
      <c r="AA93" s="184"/>
      <c r="AB93" s="190"/>
      <c r="AC93" s="184"/>
      <c r="AD93" s="184"/>
      <c r="AE93" s="190"/>
      <c r="AF93" s="184"/>
      <c r="AG93" s="184"/>
      <c r="AH93" s="190"/>
      <c r="AI93" s="184"/>
      <c r="AJ93" s="184"/>
      <c r="AK93" s="190"/>
      <c r="AL93" s="184"/>
      <c r="AM93" s="184"/>
      <c r="AN93" s="184"/>
      <c r="AO93" s="184"/>
      <c r="AP93" s="190"/>
      <c r="AQ93" s="190"/>
      <c r="AR93" s="190"/>
      <c r="AS93" s="184"/>
      <c r="AT93" s="184"/>
      <c r="AU93" s="190"/>
      <c r="AV93" s="300"/>
    </row>
    <row r="94" spans="1:48" ht="26.4">
      <c r="A94" s="298"/>
      <c r="B94" s="310"/>
      <c r="C94" s="299"/>
      <c r="D94" s="185" t="s">
        <v>2</v>
      </c>
      <c r="E94" s="233">
        <f t="shared" si="34"/>
        <v>0</v>
      </c>
      <c r="F94" s="233">
        <f t="shared" si="34"/>
        <v>0</v>
      </c>
      <c r="G94" s="186" t="e">
        <f t="shared" si="29"/>
        <v>#DIV/0!</v>
      </c>
      <c r="H94" s="184"/>
      <c r="I94" s="184"/>
      <c r="J94" s="190"/>
      <c r="K94" s="184"/>
      <c r="L94" s="184"/>
      <c r="M94" s="190"/>
      <c r="N94" s="184"/>
      <c r="O94" s="184"/>
      <c r="P94" s="190"/>
      <c r="Q94" s="184"/>
      <c r="R94" s="184"/>
      <c r="S94" s="190"/>
      <c r="T94" s="184"/>
      <c r="U94" s="184"/>
      <c r="V94" s="190"/>
      <c r="W94" s="184"/>
      <c r="X94" s="184"/>
      <c r="Y94" s="190"/>
      <c r="Z94" s="184"/>
      <c r="AA94" s="184"/>
      <c r="AB94" s="190"/>
      <c r="AC94" s="184"/>
      <c r="AD94" s="184"/>
      <c r="AE94" s="190"/>
      <c r="AF94" s="184"/>
      <c r="AG94" s="184"/>
      <c r="AH94" s="190"/>
      <c r="AI94" s="184"/>
      <c r="AJ94" s="184"/>
      <c r="AK94" s="190"/>
      <c r="AL94" s="190"/>
      <c r="AM94" s="190"/>
      <c r="AN94" s="184"/>
      <c r="AO94" s="184"/>
      <c r="AP94" s="190"/>
      <c r="AQ94" s="190"/>
      <c r="AR94" s="190"/>
      <c r="AS94" s="184"/>
      <c r="AT94" s="184"/>
      <c r="AU94" s="190"/>
      <c r="AV94" s="300"/>
    </row>
    <row r="95" spans="1:48">
      <c r="A95" s="298"/>
      <c r="B95" s="310"/>
      <c r="C95" s="299"/>
      <c r="D95" s="185" t="s">
        <v>43</v>
      </c>
      <c r="E95" s="233">
        <f t="shared" si="34"/>
        <v>1242.3268</v>
      </c>
      <c r="F95" s="233">
        <f t="shared" si="34"/>
        <v>124.23268</v>
      </c>
      <c r="G95" s="186">
        <f t="shared" si="29"/>
        <v>10</v>
      </c>
      <c r="H95" s="184"/>
      <c r="I95" s="184"/>
      <c r="J95" s="190"/>
      <c r="K95" s="184"/>
      <c r="L95" s="184"/>
      <c r="M95" s="190"/>
      <c r="N95" s="184"/>
      <c r="O95" s="184"/>
      <c r="P95" s="190"/>
      <c r="Q95" s="184"/>
      <c r="R95" s="184"/>
      <c r="S95" s="190"/>
      <c r="T95" s="184"/>
      <c r="U95" s="184"/>
      <c r="V95" s="190"/>
      <c r="W95" s="184"/>
      <c r="X95" s="184"/>
      <c r="Y95" s="190"/>
      <c r="Z95" s="184">
        <v>124.23268</v>
      </c>
      <c r="AA95" s="184">
        <v>124.23268</v>
      </c>
      <c r="AB95" s="190"/>
      <c r="AC95" s="170"/>
      <c r="AD95" s="184"/>
      <c r="AE95" s="190"/>
      <c r="AF95" s="184"/>
      <c r="AG95" s="184"/>
      <c r="AH95" s="190"/>
      <c r="AI95" s="184"/>
      <c r="AJ95" s="184"/>
      <c r="AK95" s="190"/>
      <c r="AL95" s="190"/>
      <c r="AM95" s="190"/>
      <c r="AN95" s="170">
        <f>1361.5068-124.23268-119.18</f>
        <v>1118.09412</v>
      </c>
      <c r="AO95" s="184"/>
      <c r="AP95" s="190"/>
      <c r="AQ95" s="190"/>
      <c r="AR95" s="190"/>
      <c r="AS95" s="170"/>
      <c r="AT95" s="184"/>
      <c r="AU95" s="190"/>
      <c r="AV95" s="300"/>
    </row>
    <row r="96" spans="1:48" ht="27">
      <c r="A96" s="298"/>
      <c r="B96" s="310"/>
      <c r="C96" s="299"/>
      <c r="D96" s="193" t="s">
        <v>273</v>
      </c>
      <c r="E96" s="233">
        <f t="shared" si="34"/>
        <v>0</v>
      </c>
      <c r="F96" s="233">
        <f t="shared" si="34"/>
        <v>0</v>
      </c>
      <c r="G96" s="186" t="e">
        <f t="shared" si="29"/>
        <v>#DIV/0!</v>
      </c>
      <c r="H96" s="184"/>
      <c r="I96" s="184"/>
      <c r="J96" s="190"/>
      <c r="K96" s="184"/>
      <c r="L96" s="184"/>
      <c r="M96" s="190"/>
      <c r="N96" s="184"/>
      <c r="O96" s="184"/>
      <c r="P96" s="190"/>
      <c r="Q96" s="184"/>
      <c r="R96" s="184"/>
      <c r="S96" s="190"/>
      <c r="T96" s="184"/>
      <c r="U96" s="184"/>
      <c r="V96" s="190"/>
      <c r="W96" s="184"/>
      <c r="X96" s="184"/>
      <c r="Y96" s="190"/>
      <c r="Z96" s="184"/>
      <c r="AA96" s="184"/>
      <c r="AB96" s="190"/>
      <c r="AC96" s="184"/>
      <c r="AD96" s="184"/>
      <c r="AE96" s="190"/>
      <c r="AF96" s="184"/>
      <c r="AG96" s="184"/>
      <c r="AH96" s="190"/>
      <c r="AI96" s="184"/>
      <c r="AJ96" s="184"/>
      <c r="AK96" s="190"/>
      <c r="AL96" s="190"/>
      <c r="AM96" s="190"/>
      <c r="AN96" s="184"/>
      <c r="AO96" s="184"/>
      <c r="AP96" s="190"/>
      <c r="AQ96" s="190"/>
      <c r="AR96" s="190"/>
      <c r="AS96" s="184"/>
      <c r="AT96" s="184"/>
      <c r="AU96" s="190"/>
      <c r="AV96" s="300"/>
    </row>
    <row r="97" spans="1:48">
      <c r="A97" s="298" t="s">
        <v>321</v>
      </c>
      <c r="B97" s="310" t="s">
        <v>310</v>
      </c>
      <c r="C97" s="299" t="s">
        <v>476</v>
      </c>
      <c r="D97" s="192" t="s">
        <v>41</v>
      </c>
      <c r="E97" s="233">
        <f t="shared" si="34"/>
        <v>1874.3493100000001</v>
      </c>
      <c r="F97" s="233">
        <f t="shared" si="34"/>
        <v>187.43493000000001</v>
      </c>
      <c r="G97" s="186">
        <f t="shared" si="29"/>
        <v>9.9999999466481508</v>
      </c>
      <c r="H97" s="186">
        <f>SUM(H98:H100)</f>
        <v>0</v>
      </c>
      <c r="I97" s="186">
        <f t="shared" ref="I97:AU97" si="45">SUM(I98:I100)</f>
        <v>0</v>
      </c>
      <c r="J97" s="186">
        <f t="shared" si="45"/>
        <v>0</v>
      </c>
      <c r="K97" s="186">
        <f t="shared" si="45"/>
        <v>0</v>
      </c>
      <c r="L97" s="186">
        <f t="shared" si="45"/>
        <v>0</v>
      </c>
      <c r="M97" s="186">
        <f t="shared" si="45"/>
        <v>0</v>
      </c>
      <c r="N97" s="186">
        <f t="shared" si="45"/>
        <v>0</v>
      </c>
      <c r="O97" s="186">
        <f t="shared" si="45"/>
        <v>0</v>
      </c>
      <c r="P97" s="186">
        <f t="shared" si="45"/>
        <v>0</v>
      </c>
      <c r="Q97" s="186">
        <f t="shared" si="45"/>
        <v>0</v>
      </c>
      <c r="R97" s="186">
        <f t="shared" si="45"/>
        <v>0</v>
      </c>
      <c r="S97" s="186">
        <f t="shared" si="45"/>
        <v>0</v>
      </c>
      <c r="T97" s="186">
        <f t="shared" si="45"/>
        <v>0</v>
      </c>
      <c r="U97" s="186">
        <f t="shared" si="45"/>
        <v>0</v>
      </c>
      <c r="V97" s="186">
        <f t="shared" si="45"/>
        <v>0</v>
      </c>
      <c r="W97" s="186">
        <f t="shared" si="45"/>
        <v>0</v>
      </c>
      <c r="X97" s="186">
        <f t="shared" si="45"/>
        <v>0</v>
      </c>
      <c r="Y97" s="186">
        <f t="shared" si="45"/>
        <v>0</v>
      </c>
      <c r="Z97" s="186">
        <f t="shared" si="45"/>
        <v>187.43493000000001</v>
      </c>
      <c r="AA97" s="186">
        <f t="shared" si="45"/>
        <v>187.43493000000001</v>
      </c>
      <c r="AB97" s="186">
        <f t="shared" si="45"/>
        <v>0</v>
      </c>
      <c r="AC97" s="186">
        <f t="shared" si="45"/>
        <v>0</v>
      </c>
      <c r="AD97" s="186">
        <f t="shared" si="45"/>
        <v>0</v>
      </c>
      <c r="AE97" s="186">
        <f t="shared" si="45"/>
        <v>0</v>
      </c>
      <c r="AF97" s="186">
        <f t="shared" si="45"/>
        <v>1686.9143800000002</v>
      </c>
      <c r="AG97" s="186">
        <f t="shared" si="45"/>
        <v>0</v>
      </c>
      <c r="AH97" s="186">
        <f t="shared" si="45"/>
        <v>0</v>
      </c>
      <c r="AI97" s="186">
        <f t="shared" si="45"/>
        <v>0</v>
      </c>
      <c r="AJ97" s="186">
        <f t="shared" si="45"/>
        <v>0</v>
      </c>
      <c r="AK97" s="186">
        <f t="shared" si="45"/>
        <v>0</v>
      </c>
      <c r="AL97" s="186">
        <f t="shared" si="45"/>
        <v>0</v>
      </c>
      <c r="AM97" s="186">
        <f t="shared" si="45"/>
        <v>0</v>
      </c>
      <c r="AN97" s="186">
        <f t="shared" si="45"/>
        <v>0</v>
      </c>
      <c r="AO97" s="186">
        <f t="shared" si="45"/>
        <v>0</v>
      </c>
      <c r="AP97" s="186">
        <f t="shared" si="45"/>
        <v>0</v>
      </c>
      <c r="AQ97" s="186">
        <f t="shared" si="45"/>
        <v>0</v>
      </c>
      <c r="AR97" s="186">
        <f t="shared" si="45"/>
        <v>0</v>
      </c>
      <c r="AS97" s="186">
        <f t="shared" si="45"/>
        <v>0</v>
      </c>
      <c r="AT97" s="186">
        <f t="shared" si="45"/>
        <v>0</v>
      </c>
      <c r="AU97" s="186">
        <f t="shared" si="45"/>
        <v>0</v>
      </c>
      <c r="AV97" s="300"/>
    </row>
    <row r="98" spans="1:48">
      <c r="A98" s="298"/>
      <c r="B98" s="310"/>
      <c r="C98" s="299"/>
      <c r="D98" s="185" t="s">
        <v>37</v>
      </c>
      <c r="E98" s="233">
        <f t="shared" si="34"/>
        <v>0</v>
      </c>
      <c r="F98" s="233">
        <f t="shared" si="34"/>
        <v>0</v>
      </c>
      <c r="G98" s="186" t="e">
        <f t="shared" si="29"/>
        <v>#DIV/0!</v>
      </c>
      <c r="H98" s="184"/>
      <c r="I98" s="184"/>
      <c r="J98" s="190"/>
      <c r="K98" s="184"/>
      <c r="L98" s="184"/>
      <c r="M98" s="190"/>
      <c r="N98" s="184"/>
      <c r="O98" s="184"/>
      <c r="P98" s="190"/>
      <c r="Q98" s="184"/>
      <c r="R98" s="184"/>
      <c r="S98" s="190"/>
      <c r="T98" s="184"/>
      <c r="U98" s="184"/>
      <c r="V98" s="190"/>
      <c r="W98" s="184"/>
      <c r="X98" s="184"/>
      <c r="Y98" s="190"/>
      <c r="Z98" s="184"/>
      <c r="AA98" s="184"/>
      <c r="AB98" s="190"/>
      <c r="AC98" s="184"/>
      <c r="AD98" s="184"/>
      <c r="AE98" s="190"/>
      <c r="AF98" s="184"/>
      <c r="AG98" s="184"/>
      <c r="AH98" s="190"/>
      <c r="AI98" s="184"/>
      <c r="AJ98" s="184"/>
      <c r="AK98" s="190"/>
      <c r="AL98" s="184"/>
      <c r="AM98" s="184"/>
      <c r="AN98" s="184"/>
      <c r="AO98" s="184"/>
      <c r="AP98" s="190"/>
      <c r="AQ98" s="190"/>
      <c r="AR98" s="190"/>
      <c r="AS98" s="184"/>
      <c r="AT98" s="184"/>
      <c r="AU98" s="190"/>
      <c r="AV98" s="300"/>
    </row>
    <row r="99" spans="1:48" ht="26.4">
      <c r="A99" s="298"/>
      <c r="B99" s="310"/>
      <c r="C99" s="299"/>
      <c r="D99" s="185" t="s">
        <v>2</v>
      </c>
      <c r="E99" s="233">
        <f t="shared" si="34"/>
        <v>0</v>
      </c>
      <c r="F99" s="233">
        <f t="shared" si="34"/>
        <v>0</v>
      </c>
      <c r="G99" s="186" t="e">
        <f t="shared" si="29"/>
        <v>#DIV/0!</v>
      </c>
      <c r="H99" s="184"/>
      <c r="I99" s="184"/>
      <c r="J99" s="190"/>
      <c r="K99" s="184"/>
      <c r="L99" s="184"/>
      <c r="M99" s="190"/>
      <c r="N99" s="184"/>
      <c r="O99" s="184"/>
      <c r="P99" s="190"/>
      <c r="Q99" s="184"/>
      <c r="R99" s="184"/>
      <c r="S99" s="190"/>
      <c r="T99" s="184"/>
      <c r="U99" s="184"/>
      <c r="V99" s="190"/>
      <c r="W99" s="184"/>
      <c r="X99" s="184"/>
      <c r="Y99" s="190"/>
      <c r="Z99" s="184"/>
      <c r="AA99" s="184"/>
      <c r="AB99" s="190"/>
      <c r="AC99" s="184"/>
      <c r="AD99" s="184"/>
      <c r="AE99" s="190"/>
      <c r="AF99" s="184"/>
      <c r="AG99" s="184"/>
      <c r="AH99" s="190"/>
      <c r="AI99" s="184"/>
      <c r="AJ99" s="184"/>
      <c r="AK99" s="190"/>
      <c r="AL99" s="190"/>
      <c r="AM99" s="190"/>
      <c r="AN99" s="184"/>
      <c r="AO99" s="184"/>
      <c r="AP99" s="190"/>
      <c r="AQ99" s="190"/>
      <c r="AR99" s="190"/>
      <c r="AS99" s="184"/>
      <c r="AT99" s="184"/>
      <c r="AU99" s="190"/>
      <c r="AV99" s="300"/>
    </row>
    <row r="100" spans="1:48">
      <c r="A100" s="298"/>
      <c r="B100" s="310"/>
      <c r="C100" s="299"/>
      <c r="D100" s="185" t="s">
        <v>43</v>
      </c>
      <c r="E100" s="233">
        <f t="shared" si="34"/>
        <v>1874.3493100000001</v>
      </c>
      <c r="F100" s="233">
        <f t="shared" si="34"/>
        <v>187.43493000000001</v>
      </c>
      <c r="G100" s="186">
        <f t="shared" si="29"/>
        <v>9.9999999466481508</v>
      </c>
      <c r="H100" s="184"/>
      <c r="I100" s="184"/>
      <c r="J100" s="190"/>
      <c r="K100" s="184"/>
      <c r="L100" s="184"/>
      <c r="M100" s="190"/>
      <c r="N100" s="184"/>
      <c r="O100" s="184"/>
      <c r="P100" s="190"/>
      <c r="Q100" s="184"/>
      <c r="R100" s="184"/>
      <c r="S100" s="190"/>
      <c r="T100" s="184"/>
      <c r="U100" s="184"/>
      <c r="V100" s="190"/>
      <c r="W100" s="184"/>
      <c r="X100" s="184"/>
      <c r="Y100" s="190"/>
      <c r="Z100" s="184">
        <v>187.43493000000001</v>
      </c>
      <c r="AA100" s="184">
        <v>187.43493000000001</v>
      </c>
      <c r="AB100" s="190"/>
      <c r="AC100" s="170"/>
      <c r="AD100" s="184"/>
      <c r="AE100" s="190"/>
      <c r="AF100" s="170">
        <f>1686.34931-187.43493+188</f>
        <v>1686.9143800000002</v>
      </c>
      <c r="AG100" s="184"/>
      <c r="AH100" s="190"/>
      <c r="AI100" s="184"/>
      <c r="AJ100" s="184"/>
      <c r="AK100" s="190"/>
      <c r="AL100" s="190"/>
      <c r="AM100" s="190"/>
      <c r="AN100" s="184"/>
      <c r="AO100" s="184"/>
      <c r="AP100" s="190"/>
      <c r="AQ100" s="190"/>
      <c r="AR100" s="190"/>
      <c r="AS100" s="170"/>
      <c r="AT100" s="184"/>
      <c r="AU100" s="190"/>
      <c r="AV100" s="300"/>
    </row>
    <row r="101" spans="1:48" ht="27">
      <c r="A101" s="298"/>
      <c r="B101" s="310"/>
      <c r="C101" s="299"/>
      <c r="D101" s="193" t="s">
        <v>273</v>
      </c>
      <c r="E101" s="233">
        <f t="shared" si="34"/>
        <v>0</v>
      </c>
      <c r="F101" s="233">
        <f t="shared" si="34"/>
        <v>0</v>
      </c>
      <c r="G101" s="186" t="e">
        <f t="shared" si="29"/>
        <v>#DIV/0!</v>
      </c>
      <c r="H101" s="184"/>
      <c r="I101" s="184"/>
      <c r="J101" s="190"/>
      <c r="K101" s="184"/>
      <c r="L101" s="184"/>
      <c r="M101" s="190"/>
      <c r="N101" s="184"/>
      <c r="O101" s="184"/>
      <c r="P101" s="190"/>
      <c r="Q101" s="184"/>
      <c r="R101" s="184"/>
      <c r="S101" s="190"/>
      <c r="T101" s="184"/>
      <c r="U101" s="184"/>
      <c r="V101" s="190"/>
      <c r="W101" s="184"/>
      <c r="X101" s="184"/>
      <c r="Y101" s="190"/>
      <c r="Z101" s="184"/>
      <c r="AA101" s="184"/>
      <c r="AB101" s="190"/>
      <c r="AC101" s="184"/>
      <c r="AD101" s="184"/>
      <c r="AE101" s="190"/>
      <c r="AF101" s="184"/>
      <c r="AG101" s="184"/>
      <c r="AH101" s="190"/>
      <c r="AI101" s="184"/>
      <c r="AJ101" s="184"/>
      <c r="AK101" s="190"/>
      <c r="AL101" s="190"/>
      <c r="AM101" s="190"/>
      <c r="AN101" s="184"/>
      <c r="AO101" s="184"/>
      <c r="AP101" s="190"/>
      <c r="AQ101" s="190"/>
      <c r="AR101" s="190"/>
      <c r="AS101" s="184"/>
      <c r="AT101" s="184"/>
      <c r="AU101" s="190"/>
      <c r="AV101" s="300"/>
    </row>
    <row r="102" spans="1:48">
      <c r="A102" s="298" t="s">
        <v>320</v>
      </c>
      <c r="B102" s="310" t="s">
        <v>538</v>
      </c>
      <c r="C102" s="299" t="s">
        <v>476</v>
      </c>
      <c r="D102" s="192" t="s">
        <v>41</v>
      </c>
      <c r="E102" s="233">
        <f t="shared" si="34"/>
        <v>885.13969999999995</v>
      </c>
      <c r="F102" s="233">
        <f t="shared" si="34"/>
        <v>88.51397</v>
      </c>
      <c r="G102" s="186">
        <f t="shared" si="29"/>
        <v>10</v>
      </c>
      <c r="H102" s="186">
        <f>SUM(H103:H105)</f>
        <v>0</v>
      </c>
      <c r="I102" s="186">
        <f t="shared" ref="I102:AU102" si="46">SUM(I103:I105)</f>
        <v>0</v>
      </c>
      <c r="J102" s="186">
        <f t="shared" si="46"/>
        <v>0</v>
      </c>
      <c r="K102" s="186">
        <f t="shared" si="46"/>
        <v>0</v>
      </c>
      <c r="L102" s="186">
        <f t="shared" si="46"/>
        <v>0</v>
      </c>
      <c r="M102" s="186">
        <f t="shared" si="46"/>
        <v>0</v>
      </c>
      <c r="N102" s="186">
        <f t="shared" si="46"/>
        <v>0</v>
      </c>
      <c r="O102" s="186">
        <f t="shared" si="46"/>
        <v>0</v>
      </c>
      <c r="P102" s="186">
        <f t="shared" si="46"/>
        <v>0</v>
      </c>
      <c r="Q102" s="186">
        <f t="shared" si="46"/>
        <v>0</v>
      </c>
      <c r="R102" s="186">
        <f t="shared" si="46"/>
        <v>0</v>
      </c>
      <c r="S102" s="186">
        <f t="shared" si="46"/>
        <v>0</v>
      </c>
      <c r="T102" s="186">
        <f t="shared" si="46"/>
        <v>0</v>
      </c>
      <c r="U102" s="186">
        <f t="shared" si="46"/>
        <v>0</v>
      </c>
      <c r="V102" s="186">
        <f t="shared" si="46"/>
        <v>0</v>
      </c>
      <c r="W102" s="186">
        <f t="shared" si="46"/>
        <v>0</v>
      </c>
      <c r="X102" s="186">
        <f t="shared" si="46"/>
        <v>0</v>
      </c>
      <c r="Y102" s="186">
        <f t="shared" si="46"/>
        <v>0</v>
      </c>
      <c r="Z102" s="186">
        <f t="shared" si="46"/>
        <v>88.51397</v>
      </c>
      <c r="AA102" s="186">
        <f t="shared" si="46"/>
        <v>88.51397</v>
      </c>
      <c r="AB102" s="186">
        <f t="shared" si="46"/>
        <v>0</v>
      </c>
      <c r="AC102" s="186">
        <f t="shared" si="46"/>
        <v>0</v>
      </c>
      <c r="AD102" s="186">
        <f t="shared" si="46"/>
        <v>0</v>
      </c>
      <c r="AE102" s="186">
        <f t="shared" si="46"/>
        <v>0</v>
      </c>
      <c r="AF102" s="186">
        <f t="shared" si="46"/>
        <v>0</v>
      </c>
      <c r="AG102" s="186">
        <f t="shared" si="46"/>
        <v>0</v>
      </c>
      <c r="AH102" s="186">
        <f t="shared" si="46"/>
        <v>0</v>
      </c>
      <c r="AI102" s="186">
        <f t="shared" si="46"/>
        <v>0</v>
      </c>
      <c r="AJ102" s="186">
        <f t="shared" si="46"/>
        <v>0</v>
      </c>
      <c r="AK102" s="186">
        <f t="shared" si="46"/>
        <v>0</v>
      </c>
      <c r="AL102" s="186">
        <f t="shared" si="46"/>
        <v>0</v>
      </c>
      <c r="AM102" s="186">
        <f t="shared" si="46"/>
        <v>0</v>
      </c>
      <c r="AN102" s="186">
        <f t="shared" si="46"/>
        <v>796.62572999999998</v>
      </c>
      <c r="AO102" s="186">
        <f t="shared" si="46"/>
        <v>0</v>
      </c>
      <c r="AP102" s="186">
        <f t="shared" si="46"/>
        <v>0</v>
      </c>
      <c r="AQ102" s="186">
        <f t="shared" si="46"/>
        <v>0</v>
      </c>
      <c r="AR102" s="186">
        <f t="shared" si="46"/>
        <v>0</v>
      </c>
      <c r="AS102" s="186">
        <f t="shared" si="46"/>
        <v>0</v>
      </c>
      <c r="AT102" s="186">
        <f t="shared" si="46"/>
        <v>0</v>
      </c>
      <c r="AU102" s="186">
        <f t="shared" si="46"/>
        <v>0</v>
      </c>
      <c r="AV102" s="300"/>
    </row>
    <row r="103" spans="1:48">
      <c r="A103" s="298"/>
      <c r="B103" s="310"/>
      <c r="C103" s="299"/>
      <c r="D103" s="185" t="s">
        <v>37</v>
      </c>
      <c r="E103" s="233">
        <f t="shared" si="34"/>
        <v>0</v>
      </c>
      <c r="F103" s="233">
        <f t="shared" si="34"/>
        <v>0</v>
      </c>
      <c r="G103" s="186" t="e">
        <f t="shared" si="29"/>
        <v>#DIV/0!</v>
      </c>
      <c r="H103" s="184"/>
      <c r="I103" s="184"/>
      <c r="J103" s="190"/>
      <c r="K103" s="184"/>
      <c r="L103" s="184"/>
      <c r="M103" s="190"/>
      <c r="N103" s="184"/>
      <c r="O103" s="184"/>
      <c r="P103" s="190"/>
      <c r="Q103" s="184"/>
      <c r="R103" s="184"/>
      <c r="S103" s="190"/>
      <c r="T103" s="184"/>
      <c r="U103" s="184"/>
      <c r="V103" s="190"/>
      <c r="W103" s="184"/>
      <c r="X103" s="184"/>
      <c r="Y103" s="190"/>
      <c r="Z103" s="184"/>
      <c r="AA103" s="184"/>
      <c r="AB103" s="190"/>
      <c r="AC103" s="184"/>
      <c r="AD103" s="184"/>
      <c r="AE103" s="190"/>
      <c r="AF103" s="184"/>
      <c r="AG103" s="184"/>
      <c r="AH103" s="190"/>
      <c r="AI103" s="184"/>
      <c r="AJ103" s="184"/>
      <c r="AK103" s="190"/>
      <c r="AL103" s="184"/>
      <c r="AM103" s="184"/>
      <c r="AN103" s="184"/>
      <c r="AO103" s="184"/>
      <c r="AP103" s="190"/>
      <c r="AQ103" s="190"/>
      <c r="AR103" s="190"/>
      <c r="AS103" s="184"/>
      <c r="AT103" s="184"/>
      <c r="AU103" s="190"/>
      <c r="AV103" s="300"/>
    </row>
    <row r="104" spans="1:48" ht="26.4">
      <c r="A104" s="298"/>
      <c r="B104" s="310"/>
      <c r="C104" s="299"/>
      <c r="D104" s="185" t="s">
        <v>2</v>
      </c>
      <c r="E104" s="233">
        <f t="shared" si="34"/>
        <v>0</v>
      </c>
      <c r="F104" s="233">
        <f t="shared" si="34"/>
        <v>0</v>
      </c>
      <c r="G104" s="186" t="e">
        <f t="shared" si="29"/>
        <v>#DIV/0!</v>
      </c>
      <c r="H104" s="184"/>
      <c r="I104" s="184"/>
      <c r="J104" s="190"/>
      <c r="K104" s="184"/>
      <c r="L104" s="184"/>
      <c r="M104" s="190"/>
      <c r="N104" s="184"/>
      <c r="O104" s="184"/>
      <c r="P104" s="190"/>
      <c r="Q104" s="184"/>
      <c r="R104" s="184"/>
      <c r="S104" s="190"/>
      <c r="T104" s="184"/>
      <c r="U104" s="184"/>
      <c r="V104" s="190"/>
      <c r="W104" s="184"/>
      <c r="X104" s="184"/>
      <c r="Y104" s="190"/>
      <c r="Z104" s="184"/>
      <c r="AA104" s="184"/>
      <c r="AB104" s="190"/>
      <c r="AC104" s="184"/>
      <c r="AD104" s="184"/>
      <c r="AE104" s="190"/>
      <c r="AF104" s="184"/>
      <c r="AG104" s="184"/>
      <c r="AH104" s="190"/>
      <c r="AI104" s="184"/>
      <c r="AJ104" s="184"/>
      <c r="AK104" s="190"/>
      <c r="AL104" s="190"/>
      <c r="AM104" s="190"/>
      <c r="AN104" s="184"/>
      <c r="AO104" s="184"/>
      <c r="AP104" s="190"/>
      <c r="AQ104" s="190"/>
      <c r="AR104" s="190"/>
      <c r="AS104" s="184"/>
      <c r="AT104" s="184"/>
      <c r="AU104" s="190"/>
      <c r="AV104" s="300"/>
    </row>
    <row r="105" spans="1:48">
      <c r="A105" s="298"/>
      <c r="B105" s="310"/>
      <c r="C105" s="299"/>
      <c r="D105" s="185" t="s">
        <v>43</v>
      </c>
      <c r="E105" s="233">
        <f t="shared" si="34"/>
        <v>885.13969999999995</v>
      </c>
      <c r="F105" s="233">
        <f t="shared" si="34"/>
        <v>88.51397</v>
      </c>
      <c r="G105" s="186">
        <f t="shared" si="29"/>
        <v>10</v>
      </c>
      <c r="H105" s="184"/>
      <c r="I105" s="184"/>
      <c r="J105" s="190"/>
      <c r="K105" s="184"/>
      <c r="L105" s="184"/>
      <c r="M105" s="190"/>
      <c r="N105" s="184"/>
      <c r="O105" s="184"/>
      <c r="P105" s="190"/>
      <c r="Q105" s="184"/>
      <c r="R105" s="184"/>
      <c r="S105" s="190"/>
      <c r="T105" s="184"/>
      <c r="U105" s="184"/>
      <c r="V105" s="190"/>
      <c r="W105" s="184"/>
      <c r="X105" s="184"/>
      <c r="Y105" s="190"/>
      <c r="Z105" s="184">
        <v>88.51397</v>
      </c>
      <c r="AA105" s="184">
        <v>88.51397</v>
      </c>
      <c r="AB105" s="190"/>
      <c r="AC105" s="170"/>
      <c r="AD105" s="184"/>
      <c r="AE105" s="190"/>
      <c r="AF105" s="184"/>
      <c r="AG105" s="184"/>
      <c r="AH105" s="190"/>
      <c r="AI105" s="184"/>
      <c r="AJ105" s="184"/>
      <c r="AK105" s="190"/>
      <c r="AL105" s="190"/>
      <c r="AM105" s="190"/>
      <c r="AN105" s="170">
        <f>885.1397-88.51397</f>
        <v>796.62572999999998</v>
      </c>
      <c r="AO105" s="184"/>
      <c r="AP105" s="190"/>
      <c r="AQ105" s="190"/>
      <c r="AR105" s="190"/>
      <c r="AS105" s="170"/>
      <c r="AT105" s="184"/>
      <c r="AU105" s="190"/>
      <c r="AV105" s="300"/>
    </row>
    <row r="106" spans="1:48" ht="27">
      <c r="A106" s="298"/>
      <c r="B106" s="310"/>
      <c r="C106" s="299"/>
      <c r="D106" s="193" t="s">
        <v>273</v>
      </c>
      <c r="E106" s="233">
        <f t="shared" si="34"/>
        <v>0</v>
      </c>
      <c r="F106" s="233">
        <f t="shared" si="34"/>
        <v>0</v>
      </c>
      <c r="G106" s="186" t="e">
        <f t="shared" si="29"/>
        <v>#DIV/0!</v>
      </c>
      <c r="H106" s="184"/>
      <c r="I106" s="184"/>
      <c r="J106" s="190"/>
      <c r="K106" s="184"/>
      <c r="L106" s="184"/>
      <c r="M106" s="190"/>
      <c r="N106" s="184"/>
      <c r="O106" s="184"/>
      <c r="P106" s="190"/>
      <c r="Q106" s="184"/>
      <c r="R106" s="184"/>
      <c r="S106" s="190"/>
      <c r="T106" s="184"/>
      <c r="U106" s="184"/>
      <c r="V106" s="190"/>
      <c r="W106" s="184"/>
      <c r="X106" s="184"/>
      <c r="Y106" s="190"/>
      <c r="Z106" s="184"/>
      <c r="AA106" s="184"/>
      <c r="AB106" s="190"/>
      <c r="AC106" s="184"/>
      <c r="AD106" s="184"/>
      <c r="AE106" s="190"/>
      <c r="AF106" s="184"/>
      <c r="AG106" s="184"/>
      <c r="AH106" s="190"/>
      <c r="AI106" s="184"/>
      <c r="AJ106" s="184"/>
      <c r="AK106" s="190"/>
      <c r="AL106" s="190"/>
      <c r="AM106" s="190"/>
      <c r="AN106" s="184"/>
      <c r="AO106" s="184"/>
      <c r="AP106" s="190"/>
      <c r="AQ106" s="190"/>
      <c r="AR106" s="190"/>
      <c r="AS106" s="184"/>
      <c r="AT106" s="184"/>
      <c r="AU106" s="190"/>
      <c r="AV106" s="300"/>
    </row>
    <row r="107" spans="1:48">
      <c r="A107" s="298" t="s">
        <v>319</v>
      </c>
      <c r="B107" s="299" t="s">
        <v>311</v>
      </c>
      <c r="C107" s="299" t="s">
        <v>476</v>
      </c>
      <c r="D107" s="192" t="s">
        <v>41</v>
      </c>
      <c r="E107" s="233">
        <f t="shared" si="34"/>
        <v>713.01</v>
      </c>
      <c r="F107" s="233">
        <f t="shared" si="34"/>
        <v>0</v>
      </c>
      <c r="G107" s="186">
        <f t="shared" si="29"/>
        <v>0</v>
      </c>
      <c r="H107" s="186">
        <f>SUM(H108:H110)</f>
        <v>0</v>
      </c>
      <c r="I107" s="186">
        <f t="shared" ref="I107:AU107" si="47">SUM(I108:I110)</f>
        <v>0</v>
      </c>
      <c r="J107" s="186">
        <f t="shared" si="47"/>
        <v>0</v>
      </c>
      <c r="K107" s="186">
        <f t="shared" si="47"/>
        <v>0</v>
      </c>
      <c r="L107" s="186">
        <f t="shared" si="47"/>
        <v>0</v>
      </c>
      <c r="M107" s="186">
        <f t="shared" si="47"/>
        <v>0</v>
      </c>
      <c r="N107" s="186">
        <f t="shared" si="47"/>
        <v>0</v>
      </c>
      <c r="O107" s="186">
        <f t="shared" si="47"/>
        <v>0</v>
      </c>
      <c r="P107" s="186">
        <f t="shared" si="47"/>
        <v>0</v>
      </c>
      <c r="Q107" s="186">
        <f t="shared" si="47"/>
        <v>0</v>
      </c>
      <c r="R107" s="186">
        <f t="shared" si="47"/>
        <v>0</v>
      </c>
      <c r="S107" s="186">
        <f t="shared" si="47"/>
        <v>0</v>
      </c>
      <c r="T107" s="186">
        <f t="shared" si="47"/>
        <v>0</v>
      </c>
      <c r="U107" s="186">
        <f t="shared" si="47"/>
        <v>0</v>
      </c>
      <c r="V107" s="186">
        <f t="shared" si="47"/>
        <v>0</v>
      </c>
      <c r="W107" s="186">
        <f t="shared" si="47"/>
        <v>0</v>
      </c>
      <c r="X107" s="186">
        <f t="shared" si="47"/>
        <v>0</v>
      </c>
      <c r="Y107" s="186">
        <f t="shared" si="47"/>
        <v>0</v>
      </c>
      <c r="Z107" s="186">
        <f t="shared" si="47"/>
        <v>0</v>
      </c>
      <c r="AA107" s="186">
        <f t="shared" si="47"/>
        <v>0</v>
      </c>
      <c r="AB107" s="186">
        <f t="shared" si="47"/>
        <v>0</v>
      </c>
      <c r="AC107" s="186">
        <f t="shared" si="47"/>
        <v>0</v>
      </c>
      <c r="AD107" s="186">
        <f t="shared" si="47"/>
        <v>0</v>
      </c>
      <c r="AE107" s="186">
        <f t="shared" si="47"/>
        <v>0</v>
      </c>
      <c r="AF107" s="186">
        <f t="shared" si="47"/>
        <v>0</v>
      </c>
      <c r="AG107" s="186">
        <f t="shared" si="47"/>
        <v>0</v>
      </c>
      <c r="AH107" s="186">
        <f t="shared" si="47"/>
        <v>0</v>
      </c>
      <c r="AI107" s="186">
        <f t="shared" si="47"/>
        <v>0</v>
      </c>
      <c r="AJ107" s="186">
        <f t="shared" si="47"/>
        <v>0</v>
      </c>
      <c r="AK107" s="186">
        <f t="shared" si="47"/>
        <v>0</v>
      </c>
      <c r="AL107" s="186">
        <f t="shared" si="47"/>
        <v>0</v>
      </c>
      <c r="AM107" s="186">
        <f t="shared" si="47"/>
        <v>0</v>
      </c>
      <c r="AN107" s="186">
        <f t="shared" si="47"/>
        <v>713.01</v>
      </c>
      <c r="AO107" s="186">
        <f t="shared" si="47"/>
        <v>0</v>
      </c>
      <c r="AP107" s="186">
        <f t="shared" si="47"/>
        <v>0</v>
      </c>
      <c r="AQ107" s="186">
        <f t="shared" si="47"/>
        <v>0</v>
      </c>
      <c r="AR107" s="186">
        <f t="shared" si="47"/>
        <v>0</v>
      </c>
      <c r="AS107" s="186">
        <f t="shared" si="47"/>
        <v>0</v>
      </c>
      <c r="AT107" s="186">
        <f t="shared" si="47"/>
        <v>0</v>
      </c>
      <c r="AU107" s="186">
        <f t="shared" si="47"/>
        <v>0</v>
      </c>
      <c r="AV107" s="300"/>
    </row>
    <row r="108" spans="1:48">
      <c r="A108" s="298"/>
      <c r="B108" s="299"/>
      <c r="C108" s="299"/>
      <c r="D108" s="185" t="s">
        <v>37</v>
      </c>
      <c r="E108" s="233">
        <f t="shared" si="34"/>
        <v>0</v>
      </c>
      <c r="F108" s="233">
        <f t="shared" si="34"/>
        <v>0</v>
      </c>
      <c r="G108" s="186" t="e">
        <f t="shared" si="29"/>
        <v>#DIV/0!</v>
      </c>
      <c r="H108" s="184"/>
      <c r="I108" s="184"/>
      <c r="J108" s="190"/>
      <c r="K108" s="184"/>
      <c r="L108" s="184"/>
      <c r="M108" s="190"/>
      <c r="N108" s="184"/>
      <c r="O108" s="184"/>
      <c r="P108" s="190"/>
      <c r="Q108" s="184"/>
      <c r="R108" s="184"/>
      <c r="S108" s="190"/>
      <c r="T108" s="184"/>
      <c r="U108" s="184"/>
      <c r="V108" s="190"/>
      <c r="W108" s="184"/>
      <c r="X108" s="184"/>
      <c r="Y108" s="190"/>
      <c r="Z108" s="184"/>
      <c r="AA108" s="184"/>
      <c r="AB108" s="190"/>
      <c r="AC108" s="184"/>
      <c r="AD108" s="184"/>
      <c r="AE108" s="190"/>
      <c r="AF108" s="184"/>
      <c r="AG108" s="184"/>
      <c r="AH108" s="190"/>
      <c r="AI108" s="184"/>
      <c r="AJ108" s="184"/>
      <c r="AK108" s="190"/>
      <c r="AL108" s="184"/>
      <c r="AM108" s="184"/>
      <c r="AN108" s="184"/>
      <c r="AO108" s="184"/>
      <c r="AP108" s="190"/>
      <c r="AQ108" s="190"/>
      <c r="AR108" s="190"/>
      <c r="AS108" s="184"/>
      <c r="AT108" s="184"/>
      <c r="AU108" s="190"/>
      <c r="AV108" s="300"/>
    </row>
    <row r="109" spans="1:48" ht="26.4">
      <c r="A109" s="298"/>
      <c r="B109" s="299"/>
      <c r="C109" s="299"/>
      <c r="D109" s="185" t="s">
        <v>2</v>
      </c>
      <c r="E109" s="233">
        <f t="shared" si="34"/>
        <v>0</v>
      </c>
      <c r="F109" s="233">
        <f t="shared" si="34"/>
        <v>0</v>
      </c>
      <c r="G109" s="186" t="e">
        <f t="shared" si="29"/>
        <v>#DIV/0!</v>
      </c>
      <c r="H109" s="184"/>
      <c r="I109" s="184"/>
      <c r="J109" s="190"/>
      <c r="K109" s="184"/>
      <c r="L109" s="184"/>
      <c r="M109" s="190"/>
      <c r="N109" s="184"/>
      <c r="O109" s="184"/>
      <c r="P109" s="190"/>
      <c r="Q109" s="184"/>
      <c r="R109" s="184"/>
      <c r="S109" s="190"/>
      <c r="T109" s="184"/>
      <c r="U109" s="184"/>
      <c r="V109" s="190"/>
      <c r="W109" s="184"/>
      <c r="X109" s="184"/>
      <c r="Y109" s="190"/>
      <c r="Z109" s="184"/>
      <c r="AA109" s="184"/>
      <c r="AB109" s="190"/>
      <c r="AC109" s="184"/>
      <c r="AD109" s="184"/>
      <c r="AE109" s="190"/>
      <c r="AF109" s="184"/>
      <c r="AG109" s="184"/>
      <c r="AH109" s="190"/>
      <c r="AI109" s="184"/>
      <c r="AJ109" s="184"/>
      <c r="AK109" s="190"/>
      <c r="AL109" s="190"/>
      <c r="AM109" s="190"/>
      <c r="AN109" s="184"/>
      <c r="AO109" s="184"/>
      <c r="AP109" s="190"/>
      <c r="AQ109" s="190"/>
      <c r="AR109" s="190"/>
      <c r="AS109" s="184"/>
      <c r="AT109" s="184"/>
      <c r="AU109" s="190"/>
      <c r="AV109" s="300"/>
    </row>
    <row r="110" spans="1:48">
      <c r="A110" s="298"/>
      <c r="B110" s="299"/>
      <c r="C110" s="299"/>
      <c r="D110" s="185" t="s">
        <v>43</v>
      </c>
      <c r="E110" s="233">
        <f t="shared" si="34"/>
        <v>713.01</v>
      </c>
      <c r="F110" s="233">
        <f t="shared" si="34"/>
        <v>0</v>
      </c>
      <c r="G110" s="186">
        <f t="shared" si="29"/>
        <v>0</v>
      </c>
      <c r="H110" s="184"/>
      <c r="I110" s="184"/>
      <c r="J110" s="190"/>
      <c r="K110" s="184"/>
      <c r="L110" s="184"/>
      <c r="M110" s="190"/>
      <c r="N110" s="184"/>
      <c r="O110" s="184"/>
      <c r="P110" s="190"/>
      <c r="Q110" s="184"/>
      <c r="R110" s="184"/>
      <c r="S110" s="190"/>
      <c r="T110" s="184"/>
      <c r="U110" s="184"/>
      <c r="V110" s="190"/>
      <c r="W110" s="184"/>
      <c r="X110" s="184"/>
      <c r="Y110" s="190"/>
      <c r="Z110" s="184"/>
      <c r="AA110" s="184"/>
      <c r="AB110" s="190"/>
      <c r="AC110" s="170"/>
      <c r="AD110" s="184"/>
      <c r="AE110" s="190"/>
      <c r="AF110" s="184"/>
      <c r="AG110" s="184"/>
      <c r="AH110" s="190"/>
      <c r="AI110" s="184"/>
      <c r="AJ110" s="184"/>
      <c r="AK110" s="190"/>
      <c r="AL110" s="190"/>
      <c r="AM110" s="190"/>
      <c r="AN110" s="170">
        <v>713.01</v>
      </c>
      <c r="AO110" s="184"/>
      <c r="AP110" s="190"/>
      <c r="AQ110" s="190"/>
      <c r="AR110" s="190"/>
      <c r="AS110" s="170"/>
      <c r="AT110" s="184"/>
      <c r="AU110" s="190"/>
      <c r="AV110" s="300"/>
    </row>
    <row r="111" spans="1:48" ht="27">
      <c r="A111" s="298"/>
      <c r="B111" s="299"/>
      <c r="C111" s="299"/>
      <c r="D111" s="193" t="s">
        <v>273</v>
      </c>
      <c r="E111" s="233">
        <f t="shared" si="34"/>
        <v>0</v>
      </c>
      <c r="F111" s="233">
        <f t="shared" si="34"/>
        <v>0</v>
      </c>
      <c r="G111" s="186" t="e">
        <f t="shared" ref="G111:G194" si="48">F111/E111*100</f>
        <v>#DIV/0!</v>
      </c>
      <c r="H111" s="184"/>
      <c r="I111" s="184"/>
      <c r="J111" s="190"/>
      <c r="K111" s="184"/>
      <c r="L111" s="184"/>
      <c r="M111" s="190"/>
      <c r="N111" s="184"/>
      <c r="O111" s="184"/>
      <c r="P111" s="190"/>
      <c r="Q111" s="184"/>
      <c r="R111" s="184"/>
      <c r="S111" s="190"/>
      <c r="T111" s="184"/>
      <c r="U111" s="184"/>
      <c r="V111" s="190"/>
      <c r="W111" s="184"/>
      <c r="X111" s="184"/>
      <c r="Y111" s="190"/>
      <c r="Z111" s="184"/>
      <c r="AA111" s="184"/>
      <c r="AB111" s="190"/>
      <c r="AC111" s="184"/>
      <c r="AD111" s="184"/>
      <c r="AE111" s="190"/>
      <c r="AF111" s="184"/>
      <c r="AG111" s="184"/>
      <c r="AH111" s="190"/>
      <c r="AI111" s="184"/>
      <c r="AJ111" s="184"/>
      <c r="AK111" s="190"/>
      <c r="AL111" s="190"/>
      <c r="AM111" s="190"/>
      <c r="AN111" s="184"/>
      <c r="AO111" s="184"/>
      <c r="AP111" s="190"/>
      <c r="AQ111" s="190"/>
      <c r="AR111" s="190"/>
      <c r="AS111" s="184"/>
      <c r="AT111" s="184"/>
      <c r="AU111" s="190"/>
      <c r="AV111" s="300"/>
    </row>
    <row r="112" spans="1:48">
      <c r="A112" s="298" t="s">
        <v>318</v>
      </c>
      <c r="B112" s="310" t="s">
        <v>312</v>
      </c>
      <c r="C112" s="299" t="s">
        <v>476</v>
      </c>
      <c r="D112" s="192" t="s">
        <v>41</v>
      </c>
      <c r="E112" s="233">
        <f t="shared" si="34"/>
        <v>1304</v>
      </c>
      <c r="F112" s="233">
        <f t="shared" si="34"/>
        <v>130.4</v>
      </c>
      <c r="G112" s="186">
        <f t="shared" si="48"/>
        <v>10</v>
      </c>
      <c r="H112" s="186">
        <f>SUM(H113:H115)</f>
        <v>0</v>
      </c>
      <c r="I112" s="186">
        <f t="shared" ref="I112:AU112" si="49">SUM(I113:I115)</f>
        <v>0</v>
      </c>
      <c r="J112" s="186">
        <f t="shared" si="49"/>
        <v>0</v>
      </c>
      <c r="K112" s="186">
        <f t="shared" si="49"/>
        <v>0</v>
      </c>
      <c r="L112" s="186">
        <f t="shared" si="49"/>
        <v>0</v>
      </c>
      <c r="M112" s="186">
        <f t="shared" si="49"/>
        <v>0</v>
      </c>
      <c r="N112" s="186">
        <f t="shared" si="49"/>
        <v>0</v>
      </c>
      <c r="O112" s="186">
        <f t="shared" si="49"/>
        <v>0</v>
      </c>
      <c r="P112" s="186">
        <f t="shared" si="49"/>
        <v>0</v>
      </c>
      <c r="Q112" s="186">
        <f t="shared" si="49"/>
        <v>0</v>
      </c>
      <c r="R112" s="186">
        <f t="shared" si="49"/>
        <v>0</v>
      </c>
      <c r="S112" s="186">
        <f t="shared" si="49"/>
        <v>0</v>
      </c>
      <c r="T112" s="186">
        <f t="shared" si="49"/>
        <v>0</v>
      </c>
      <c r="U112" s="186">
        <f t="shared" si="49"/>
        <v>0</v>
      </c>
      <c r="V112" s="186">
        <f t="shared" si="49"/>
        <v>0</v>
      </c>
      <c r="W112" s="186">
        <f t="shared" si="49"/>
        <v>0</v>
      </c>
      <c r="X112" s="186">
        <f t="shared" si="49"/>
        <v>0</v>
      </c>
      <c r="Y112" s="186">
        <f t="shared" si="49"/>
        <v>0</v>
      </c>
      <c r="Z112" s="186">
        <f t="shared" si="49"/>
        <v>130.4</v>
      </c>
      <c r="AA112" s="186">
        <f t="shared" si="49"/>
        <v>130.4</v>
      </c>
      <c r="AB112" s="186">
        <f t="shared" si="49"/>
        <v>0</v>
      </c>
      <c r="AC112" s="186">
        <f t="shared" si="49"/>
        <v>0</v>
      </c>
      <c r="AD112" s="186">
        <f t="shared" si="49"/>
        <v>0</v>
      </c>
      <c r="AE112" s="186">
        <f t="shared" si="49"/>
        <v>0</v>
      </c>
      <c r="AF112" s="186">
        <f t="shared" si="49"/>
        <v>0</v>
      </c>
      <c r="AG112" s="186">
        <f t="shared" si="49"/>
        <v>0</v>
      </c>
      <c r="AH112" s="186">
        <f t="shared" si="49"/>
        <v>0</v>
      </c>
      <c r="AI112" s="186">
        <f t="shared" si="49"/>
        <v>0</v>
      </c>
      <c r="AJ112" s="186">
        <f t="shared" si="49"/>
        <v>0</v>
      </c>
      <c r="AK112" s="186">
        <f t="shared" si="49"/>
        <v>0</v>
      </c>
      <c r="AL112" s="186">
        <f t="shared" si="49"/>
        <v>0</v>
      </c>
      <c r="AM112" s="186">
        <f t="shared" si="49"/>
        <v>0</v>
      </c>
      <c r="AN112" s="186">
        <f t="shared" si="49"/>
        <v>1173.5999999999999</v>
      </c>
      <c r="AO112" s="186">
        <f t="shared" si="49"/>
        <v>0</v>
      </c>
      <c r="AP112" s="186">
        <f t="shared" si="49"/>
        <v>0</v>
      </c>
      <c r="AQ112" s="186">
        <f t="shared" si="49"/>
        <v>0</v>
      </c>
      <c r="AR112" s="186">
        <f t="shared" si="49"/>
        <v>0</v>
      </c>
      <c r="AS112" s="186">
        <f t="shared" si="49"/>
        <v>0</v>
      </c>
      <c r="AT112" s="186">
        <f t="shared" si="49"/>
        <v>0</v>
      </c>
      <c r="AU112" s="186">
        <f t="shared" si="49"/>
        <v>0</v>
      </c>
      <c r="AV112" s="300"/>
    </row>
    <row r="113" spans="1:48">
      <c r="A113" s="298"/>
      <c r="B113" s="310"/>
      <c r="C113" s="299"/>
      <c r="D113" s="185" t="s">
        <v>37</v>
      </c>
      <c r="E113" s="233">
        <f t="shared" si="34"/>
        <v>0</v>
      </c>
      <c r="F113" s="233">
        <f t="shared" si="34"/>
        <v>0</v>
      </c>
      <c r="G113" s="186" t="e">
        <f t="shared" si="48"/>
        <v>#DIV/0!</v>
      </c>
      <c r="H113" s="184"/>
      <c r="I113" s="184"/>
      <c r="J113" s="190"/>
      <c r="K113" s="184"/>
      <c r="L113" s="184"/>
      <c r="M113" s="190"/>
      <c r="N113" s="184"/>
      <c r="O113" s="184"/>
      <c r="P113" s="190"/>
      <c r="Q113" s="184"/>
      <c r="R113" s="184"/>
      <c r="S113" s="190"/>
      <c r="T113" s="184"/>
      <c r="U113" s="184"/>
      <c r="V113" s="190"/>
      <c r="W113" s="184"/>
      <c r="X113" s="184"/>
      <c r="Y113" s="190"/>
      <c r="Z113" s="184"/>
      <c r="AA113" s="184"/>
      <c r="AB113" s="190"/>
      <c r="AC113" s="184"/>
      <c r="AD113" s="184"/>
      <c r="AE113" s="190"/>
      <c r="AF113" s="184"/>
      <c r="AG113" s="184"/>
      <c r="AH113" s="190"/>
      <c r="AI113" s="184"/>
      <c r="AJ113" s="184"/>
      <c r="AK113" s="190"/>
      <c r="AL113" s="184"/>
      <c r="AM113" s="184"/>
      <c r="AN113" s="184"/>
      <c r="AO113" s="184"/>
      <c r="AP113" s="190"/>
      <c r="AQ113" s="190"/>
      <c r="AR113" s="190"/>
      <c r="AS113" s="184"/>
      <c r="AT113" s="184"/>
      <c r="AU113" s="190"/>
      <c r="AV113" s="300"/>
    </row>
    <row r="114" spans="1:48" ht="26.4">
      <c r="A114" s="298"/>
      <c r="B114" s="310"/>
      <c r="C114" s="299"/>
      <c r="D114" s="185" t="s">
        <v>2</v>
      </c>
      <c r="E114" s="233">
        <f t="shared" si="34"/>
        <v>0</v>
      </c>
      <c r="F114" s="233">
        <f t="shared" si="34"/>
        <v>0</v>
      </c>
      <c r="G114" s="186" t="e">
        <f t="shared" si="48"/>
        <v>#DIV/0!</v>
      </c>
      <c r="H114" s="184"/>
      <c r="I114" s="184"/>
      <c r="J114" s="190"/>
      <c r="K114" s="184"/>
      <c r="L114" s="184"/>
      <c r="M114" s="190"/>
      <c r="N114" s="184"/>
      <c r="O114" s="184"/>
      <c r="P114" s="190"/>
      <c r="Q114" s="184"/>
      <c r="R114" s="184"/>
      <c r="S114" s="190"/>
      <c r="T114" s="184"/>
      <c r="U114" s="184"/>
      <c r="V114" s="190"/>
      <c r="W114" s="184"/>
      <c r="X114" s="184"/>
      <c r="Y114" s="190"/>
      <c r="Z114" s="184"/>
      <c r="AA114" s="184"/>
      <c r="AB114" s="190"/>
      <c r="AC114" s="184"/>
      <c r="AD114" s="184"/>
      <c r="AE114" s="190"/>
      <c r="AF114" s="184"/>
      <c r="AG114" s="184"/>
      <c r="AH114" s="190"/>
      <c r="AI114" s="184"/>
      <c r="AJ114" s="184"/>
      <c r="AK114" s="190"/>
      <c r="AL114" s="190"/>
      <c r="AM114" s="190"/>
      <c r="AN114" s="184"/>
      <c r="AO114" s="184"/>
      <c r="AP114" s="190"/>
      <c r="AQ114" s="190"/>
      <c r="AR114" s="190"/>
      <c r="AS114" s="184"/>
      <c r="AT114" s="184"/>
      <c r="AU114" s="190"/>
      <c r="AV114" s="300"/>
    </row>
    <row r="115" spans="1:48">
      <c r="A115" s="298"/>
      <c r="B115" s="310"/>
      <c r="C115" s="299"/>
      <c r="D115" s="185" t="s">
        <v>43</v>
      </c>
      <c r="E115" s="233">
        <f t="shared" si="34"/>
        <v>1304</v>
      </c>
      <c r="F115" s="233">
        <f t="shared" si="34"/>
        <v>130.4</v>
      </c>
      <c r="G115" s="186">
        <f t="shared" si="48"/>
        <v>10</v>
      </c>
      <c r="H115" s="184"/>
      <c r="I115" s="184"/>
      <c r="J115" s="190"/>
      <c r="K115" s="184"/>
      <c r="L115" s="184"/>
      <c r="M115" s="190"/>
      <c r="N115" s="184"/>
      <c r="O115" s="184"/>
      <c r="P115" s="190"/>
      <c r="Q115" s="184"/>
      <c r="R115" s="184"/>
      <c r="S115" s="190"/>
      <c r="T115" s="184"/>
      <c r="U115" s="184"/>
      <c r="V115" s="190"/>
      <c r="W115" s="184"/>
      <c r="X115" s="184"/>
      <c r="Y115" s="190"/>
      <c r="Z115" s="184">
        <v>130.4</v>
      </c>
      <c r="AA115" s="184">
        <v>130.4</v>
      </c>
      <c r="AB115" s="190"/>
      <c r="AC115" s="170"/>
      <c r="AD115" s="184"/>
      <c r="AE115" s="190"/>
      <c r="AF115" s="184"/>
      <c r="AG115" s="184"/>
      <c r="AH115" s="190"/>
      <c r="AI115" s="184"/>
      <c r="AJ115" s="184"/>
      <c r="AK115" s="190"/>
      <c r="AL115" s="190"/>
      <c r="AM115" s="190"/>
      <c r="AN115" s="170">
        <f>1304-130.4</f>
        <v>1173.5999999999999</v>
      </c>
      <c r="AO115" s="184"/>
      <c r="AP115" s="190"/>
      <c r="AQ115" s="190"/>
      <c r="AR115" s="190"/>
      <c r="AS115" s="170"/>
      <c r="AT115" s="184"/>
      <c r="AU115" s="190"/>
      <c r="AV115" s="300"/>
    </row>
    <row r="116" spans="1:48" ht="27">
      <c r="A116" s="298"/>
      <c r="B116" s="310"/>
      <c r="C116" s="299"/>
      <c r="D116" s="193" t="s">
        <v>273</v>
      </c>
      <c r="E116" s="233">
        <f t="shared" ref="E116:F179" si="50">H116+K116+N116+Q116+T116+W116+Z116+AC116+AF116+AI116+AN116+AS116</f>
        <v>0</v>
      </c>
      <c r="F116" s="233">
        <f t="shared" si="50"/>
        <v>0</v>
      </c>
      <c r="G116" s="186" t="e">
        <f t="shared" si="48"/>
        <v>#DIV/0!</v>
      </c>
      <c r="H116" s="184"/>
      <c r="I116" s="184"/>
      <c r="J116" s="190"/>
      <c r="K116" s="184"/>
      <c r="L116" s="184"/>
      <c r="M116" s="190"/>
      <c r="N116" s="184"/>
      <c r="O116" s="184"/>
      <c r="P116" s="190"/>
      <c r="Q116" s="184"/>
      <c r="R116" s="184"/>
      <c r="S116" s="190"/>
      <c r="T116" s="184"/>
      <c r="U116" s="184"/>
      <c r="V116" s="190"/>
      <c r="W116" s="184"/>
      <c r="X116" s="184"/>
      <c r="Y116" s="190"/>
      <c r="Z116" s="184"/>
      <c r="AA116" s="184"/>
      <c r="AB116" s="190"/>
      <c r="AC116" s="184"/>
      <c r="AD116" s="184"/>
      <c r="AE116" s="190"/>
      <c r="AF116" s="184"/>
      <c r="AG116" s="184"/>
      <c r="AH116" s="190"/>
      <c r="AI116" s="184"/>
      <c r="AJ116" s="184"/>
      <c r="AK116" s="190"/>
      <c r="AL116" s="190"/>
      <c r="AM116" s="190"/>
      <c r="AN116" s="184"/>
      <c r="AO116" s="184"/>
      <c r="AP116" s="190"/>
      <c r="AQ116" s="190"/>
      <c r="AR116" s="190"/>
      <c r="AS116" s="184"/>
      <c r="AT116" s="184"/>
      <c r="AU116" s="190"/>
      <c r="AV116" s="300"/>
    </row>
    <row r="117" spans="1:48">
      <c r="A117" s="298" t="s">
        <v>317</v>
      </c>
      <c r="B117" s="299" t="s">
        <v>308</v>
      </c>
      <c r="C117" s="299" t="s">
        <v>476</v>
      </c>
      <c r="D117" s="192" t="s">
        <v>41</v>
      </c>
      <c r="E117" s="233">
        <f t="shared" si="50"/>
        <v>3879.96</v>
      </c>
      <c r="F117" s="233">
        <f t="shared" si="50"/>
        <v>3879.96</v>
      </c>
      <c r="G117" s="186">
        <f t="shared" si="48"/>
        <v>100</v>
      </c>
      <c r="H117" s="186">
        <f>SUM(H118:H120)</f>
        <v>0</v>
      </c>
      <c r="I117" s="186">
        <f t="shared" ref="I117:AU117" si="51">SUM(I118:I120)</f>
        <v>0</v>
      </c>
      <c r="J117" s="186">
        <f t="shared" si="51"/>
        <v>0</v>
      </c>
      <c r="K117" s="186">
        <f t="shared" si="51"/>
        <v>3879.96</v>
      </c>
      <c r="L117" s="186">
        <f t="shared" si="51"/>
        <v>3879.96</v>
      </c>
      <c r="M117" s="186">
        <f>L117*100/K117</f>
        <v>100</v>
      </c>
      <c r="N117" s="186">
        <f t="shared" si="51"/>
        <v>0</v>
      </c>
      <c r="O117" s="186">
        <f t="shared" si="51"/>
        <v>0</v>
      </c>
      <c r="P117" s="186">
        <f t="shared" si="51"/>
        <v>0</v>
      </c>
      <c r="Q117" s="186">
        <f t="shared" si="51"/>
        <v>0</v>
      </c>
      <c r="R117" s="186">
        <f t="shared" si="51"/>
        <v>0</v>
      </c>
      <c r="S117" s="186">
        <f t="shared" si="51"/>
        <v>0</v>
      </c>
      <c r="T117" s="186">
        <f t="shared" si="51"/>
        <v>0</v>
      </c>
      <c r="U117" s="186">
        <f t="shared" si="51"/>
        <v>0</v>
      </c>
      <c r="V117" s="186">
        <f t="shared" si="51"/>
        <v>0</v>
      </c>
      <c r="W117" s="186">
        <f t="shared" si="51"/>
        <v>0</v>
      </c>
      <c r="X117" s="186">
        <f t="shared" si="51"/>
        <v>0</v>
      </c>
      <c r="Y117" s="186">
        <f t="shared" si="51"/>
        <v>0</v>
      </c>
      <c r="Z117" s="186">
        <f t="shared" si="51"/>
        <v>0</v>
      </c>
      <c r="AA117" s="186">
        <f t="shared" si="51"/>
        <v>0</v>
      </c>
      <c r="AB117" s="186">
        <f t="shared" si="51"/>
        <v>0</v>
      </c>
      <c r="AC117" s="186">
        <f t="shared" si="51"/>
        <v>0</v>
      </c>
      <c r="AD117" s="186">
        <f t="shared" si="51"/>
        <v>0</v>
      </c>
      <c r="AE117" s="186">
        <f t="shared" si="51"/>
        <v>0</v>
      </c>
      <c r="AF117" s="186">
        <f t="shared" si="51"/>
        <v>0</v>
      </c>
      <c r="AG117" s="186">
        <f t="shared" si="51"/>
        <v>0</v>
      </c>
      <c r="AH117" s="186">
        <f t="shared" si="51"/>
        <v>0</v>
      </c>
      <c r="AI117" s="186">
        <f t="shared" si="51"/>
        <v>0</v>
      </c>
      <c r="AJ117" s="186">
        <f t="shared" si="51"/>
        <v>0</v>
      </c>
      <c r="AK117" s="186">
        <f t="shared" si="51"/>
        <v>0</v>
      </c>
      <c r="AL117" s="186">
        <f t="shared" si="51"/>
        <v>0</v>
      </c>
      <c r="AM117" s="186">
        <f t="shared" si="51"/>
        <v>0</v>
      </c>
      <c r="AN117" s="186">
        <f t="shared" si="51"/>
        <v>0</v>
      </c>
      <c r="AO117" s="186">
        <f t="shared" si="51"/>
        <v>0</v>
      </c>
      <c r="AP117" s="186">
        <f t="shared" si="51"/>
        <v>0</v>
      </c>
      <c r="AQ117" s="186">
        <f t="shared" si="51"/>
        <v>0</v>
      </c>
      <c r="AR117" s="186">
        <f t="shared" si="51"/>
        <v>0</v>
      </c>
      <c r="AS117" s="186">
        <f t="shared" si="51"/>
        <v>0</v>
      </c>
      <c r="AT117" s="186">
        <f t="shared" si="51"/>
        <v>0</v>
      </c>
      <c r="AU117" s="186">
        <f t="shared" si="51"/>
        <v>0</v>
      </c>
      <c r="AV117" s="300"/>
    </row>
    <row r="118" spans="1:48">
      <c r="A118" s="298"/>
      <c r="B118" s="299"/>
      <c r="C118" s="299"/>
      <c r="D118" s="185" t="s">
        <v>37</v>
      </c>
      <c r="E118" s="233">
        <f t="shared" si="50"/>
        <v>0</v>
      </c>
      <c r="F118" s="233">
        <f t="shared" si="50"/>
        <v>0</v>
      </c>
      <c r="G118" s="186" t="e">
        <f t="shared" si="48"/>
        <v>#DIV/0!</v>
      </c>
      <c r="H118" s="184"/>
      <c r="I118" s="184"/>
      <c r="J118" s="190"/>
      <c r="K118" s="184"/>
      <c r="L118" s="184"/>
      <c r="M118" s="190"/>
      <c r="N118" s="184"/>
      <c r="O118" s="184"/>
      <c r="P118" s="190"/>
      <c r="Q118" s="184"/>
      <c r="R118" s="184"/>
      <c r="S118" s="190"/>
      <c r="T118" s="184"/>
      <c r="U118" s="184"/>
      <c r="V118" s="190"/>
      <c r="W118" s="184"/>
      <c r="X118" s="184"/>
      <c r="Y118" s="190"/>
      <c r="Z118" s="184"/>
      <c r="AA118" s="184"/>
      <c r="AB118" s="190"/>
      <c r="AC118" s="184"/>
      <c r="AD118" s="184"/>
      <c r="AE118" s="190"/>
      <c r="AF118" s="184"/>
      <c r="AG118" s="184"/>
      <c r="AH118" s="190"/>
      <c r="AI118" s="184"/>
      <c r="AJ118" s="184"/>
      <c r="AK118" s="190"/>
      <c r="AL118" s="184"/>
      <c r="AM118" s="184"/>
      <c r="AN118" s="184"/>
      <c r="AO118" s="184"/>
      <c r="AP118" s="190"/>
      <c r="AQ118" s="190"/>
      <c r="AR118" s="190"/>
      <c r="AS118" s="184"/>
      <c r="AT118" s="184"/>
      <c r="AU118" s="190"/>
      <c r="AV118" s="300"/>
    </row>
    <row r="119" spans="1:48" ht="26.4">
      <c r="A119" s="298"/>
      <c r="B119" s="299"/>
      <c r="C119" s="299"/>
      <c r="D119" s="185" t="s">
        <v>2</v>
      </c>
      <c r="E119" s="233">
        <f t="shared" si="50"/>
        <v>0</v>
      </c>
      <c r="F119" s="233">
        <f t="shared" si="50"/>
        <v>0</v>
      </c>
      <c r="G119" s="186" t="e">
        <f t="shared" si="48"/>
        <v>#DIV/0!</v>
      </c>
      <c r="H119" s="184"/>
      <c r="I119" s="184"/>
      <c r="J119" s="190"/>
      <c r="K119" s="184"/>
      <c r="L119" s="184"/>
      <c r="M119" s="190"/>
      <c r="N119" s="184"/>
      <c r="O119" s="184"/>
      <c r="P119" s="190"/>
      <c r="Q119" s="184"/>
      <c r="R119" s="184"/>
      <c r="S119" s="190"/>
      <c r="T119" s="184"/>
      <c r="U119" s="184"/>
      <c r="V119" s="190"/>
      <c r="W119" s="184"/>
      <c r="X119" s="184"/>
      <c r="Y119" s="190"/>
      <c r="Z119" s="184"/>
      <c r="AA119" s="184"/>
      <c r="AB119" s="190"/>
      <c r="AC119" s="184"/>
      <c r="AD119" s="184"/>
      <c r="AE119" s="190"/>
      <c r="AF119" s="184"/>
      <c r="AG119" s="184"/>
      <c r="AH119" s="190"/>
      <c r="AI119" s="184"/>
      <c r="AJ119" s="184"/>
      <c r="AK119" s="190"/>
      <c r="AL119" s="190"/>
      <c r="AM119" s="190"/>
      <c r="AN119" s="184"/>
      <c r="AO119" s="184"/>
      <c r="AP119" s="190"/>
      <c r="AQ119" s="190"/>
      <c r="AR119" s="190"/>
      <c r="AS119" s="184"/>
      <c r="AT119" s="184"/>
      <c r="AU119" s="190"/>
      <c r="AV119" s="300"/>
    </row>
    <row r="120" spans="1:48">
      <c r="A120" s="298"/>
      <c r="B120" s="299"/>
      <c r="C120" s="299"/>
      <c r="D120" s="185" t="s">
        <v>43</v>
      </c>
      <c r="E120" s="233">
        <f t="shared" si="50"/>
        <v>3879.96</v>
      </c>
      <c r="F120" s="233">
        <f t="shared" si="50"/>
        <v>3879.96</v>
      </c>
      <c r="G120" s="186">
        <f t="shared" si="48"/>
        <v>100</v>
      </c>
      <c r="H120" s="184"/>
      <c r="I120" s="184"/>
      <c r="J120" s="190"/>
      <c r="K120" s="184">
        <v>3879.96</v>
      </c>
      <c r="L120" s="184">
        <v>3879.96</v>
      </c>
      <c r="M120" s="186">
        <f>L120*100/K120</f>
        <v>100</v>
      </c>
      <c r="N120" s="184"/>
      <c r="O120" s="184"/>
      <c r="P120" s="190"/>
      <c r="Q120" s="184"/>
      <c r="R120" s="184"/>
      <c r="S120" s="190"/>
      <c r="T120" s="184"/>
      <c r="U120" s="184"/>
      <c r="V120" s="190"/>
      <c r="W120" s="184"/>
      <c r="X120" s="184"/>
      <c r="Y120" s="190"/>
      <c r="Z120" s="184"/>
      <c r="AA120" s="184"/>
      <c r="AB120" s="190"/>
      <c r="AC120" s="170"/>
      <c r="AD120" s="184"/>
      <c r="AE120" s="190"/>
      <c r="AF120" s="184"/>
      <c r="AG120" s="184"/>
      <c r="AH120" s="190"/>
      <c r="AI120" s="184"/>
      <c r="AJ120" s="184"/>
      <c r="AK120" s="190"/>
      <c r="AL120" s="190"/>
      <c r="AM120" s="190"/>
      <c r="AN120" s="184"/>
      <c r="AO120" s="184"/>
      <c r="AP120" s="190"/>
      <c r="AQ120" s="190"/>
      <c r="AR120" s="190"/>
      <c r="AS120" s="170"/>
      <c r="AT120" s="184"/>
      <c r="AU120" s="190"/>
      <c r="AV120" s="300"/>
    </row>
    <row r="121" spans="1:48" ht="27">
      <c r="A121" s="298"/>
      <c r="B121" s="299"/>
      <c r="C121" s="299"/>
      <c r="D121" s="193" t="s">
        <v>273</v>
      </c>
      <c r="E121" s="233">
        <f t="shared" si="50"/>
        <v>0</v>
      </c>
      <c r="F121" s="233">
        <f t="shared" si="50"/>
        <v>0</v>
      </c>
      <c r="G121" s="186" t="e">
        <f t="shared" si="48"/>
        <v>#DIV/0!</v>
      </c>
      <c r="H121" s="184"/>
      <c r="I121" s="184"/>
      <c r="J121" s="190"/>
      <c r="K121" s="184"/>
      <c r="L121" s="184"/>
      <c r="M121" s="190"/>
      <c r="N121" s="184"/>
      <c r="O121" s="184"/>
      <c r="P121" s="190"/>
      <c r="Q121" s="184"/>
      <c r="R121" s="184"/>
      <c r="S121" s="190"/>
      <c r="T121" s="184"/>
      <c r="U121" s="184"/>
      <c r="V121" s="190"/>
      <c r="W121" s="184"/>
      <c r="X121" s="184"/>
      <c r="Y121" s="190"/>
      <c r="Z121" s="184"/>
      <c r="AA121" s="184"/>
      <c r="AB121" s="190"/>
      <c r="AC121" s="184"/>
      <c r="AD121" s="184"/>
      <c r="AE121" s="190"/>
      <c r="AF121" s="184"/>
      <c r="AG121" s="184"/>
      <c r="AH121" s="190"/>
      <c r="AI121" s="184"/>
      <c r="AJ121" s="184"/>
      <c r="AK121" s="190"/>
      <c r="AL121" s="190"/>
      <c r="AM121" s="190"/>
      <c r="AN121" s="184"/>
      <c r="AO121" s="184"/>
      <c r="AP121" s="190"/>
      <c r="AQ121" s="190"/>
      <c r="AR121" s="190"/>
      <c r="AS121" s="184"/>
      <c r="AT121" s="184"/>
      <c r="AU121" s="190"/>
      <c r="AV121" s="300"/>
    </row>
    <row r="122" spans="1:48">
      <c r="A122" s="298" t="s">
        <v>316</v>
      </c>
      <c r="B122" s="299" t="s">
        <v>308</v>
      </c>
      <c r="C122" s="299" t="s">
        <v>440</v>
      </c>
      <c r="D122" s="192" t="s">
        <v>41</v>
      </c>
      <c r="E122" s="233">
        <f t="shared" si="50"/>
        <v>5300</v>
      </c>
      <c r="F122" s="233">
        <f t="shared" si="50"/>
        <v>0</v>
      </c>
      <c r="G122" s="186">
        <f t="shared" si="48"/>
        <v>0</v>
      </c>
      <c r="H122" s="186">
        <f>SUM(H123:H125)</f>
        <v>0</v>
      </c>
      <c r="I122" s="186">
        <f t="shared" ref="I122:AU122" si="52">SUM(I123:I125)</f>
        <v>0</v>
      </c>
      <c r="J122" s="186">
        <f t="shared" si="52"/>
        <v>0</v>
      </c>
      <c r="K122" s="186">
        <f t="shared" si="52"/>
        <v>0</v>
      </c>
      <c r="L122" s="186">
        <f t="shared" si="52"/>
        <v>0</v>
      </c>
      <c r="M122" s="186">
        <f t="shared" si="52"/>
        <v>0</v>
      </c>
      <c r="N122" s="186">
        <f t="shared" si="52"/>
        <v>0</v>
      </c>
      <c r="O122" s="186">
        <f t="shared" si="52"/>
        <v>0</v>
      </c>
      <c r="P122" s="186">
        <f t="shared" si="52"/>
        <v>0</v>
      </c>
      <c r="Q122" s="186">
        <f t="shared" si="52"/>
        <v>0</v>
      </c>
      <c r="R122" s="186">
        <f t="shared" si="52"/>
        <v>0</v>
      </c>
      <c r="S122" s="186">
        <f t="shared" si="52"/>
        <v>0</v>
      </c>
      <c r="T122" s="186">
        <f t="shared" si="52"/>
        <v>0</v>
      </c>
      <c r="U122" s="186">
        <f t="shared" si="52"/>
        <v>0</v>
      </c>
      <c r="V122" s="186">
        <f t="shared" si="52"/>
        <v>0</v>
      </c>
      <c r="W122" s="186">
        <f t="shared" si="52"/>
        <v>0</v>
      </c>
      <c r="X122" s="186">
        <f t="shared" si="52"/>
        <v>0</v>
      </c>
      <c r="Y122" s="186">
        <f t="shared" si="52"/>
        <v>0</v>
      </c>
      <c r="Z122" s="186">
        <f t="shared" si="52"/>
        <v>0</v>
      </c>
      <c r="AA122" s="186">
        <f t="shared" si="52"/>
        <v>0</v>
      </c>
      <c r="AB122" s="186">
        <f t="shared" si="52"/>
        <v>0</v>
      </c>
      <c r="AC122" s="186">
        <f t="shared" si="52"/>
        <v>0</v>
      </c>
      <c r="AD122" s="186">
        <f t="shared" si="52"/>
        <v>0</v>
      </c>
      <c r="AE122" s="186">
        <f t="shared" si="52"/>
        <v>0</v>
      </c>
      <c r="AF122" s="186">
        <f t="shared" si="52"/>
        <v>0</v>
      </c>
      <c r="AG122" s="186">
        <f t="shared" si="52"/>
        <v>0</v>
      </c>
      <c r="AH122" s="186">
        <f t="shared" si="52"/>
        <v>0</v>
      </c>
      <c r="AI122" s="186">
        <f t="shared" si="52"/>
        <v>0</v>
      </c>
      <c r="AJ122" s="186">
        <f t="shared" si="52"/>
        <v>0</v>
      </c>
      <c r="AK122" s="186">
        <f t="shared" si="52"/>
        <v>0</v>
      </c>
      <c r="AL122" s="186">
        <f t="shared" si="52"/>
        <v>0</v>
      </c>
      <c r="AM122" s="186">
        <f t="shared" si="52"/>
        <v>0</v>
      </c>
      <c r="AN122" s="186">
        <f t="shared" si="52"/>
        <v>5300</v>
      </c>
      <c r="AO122" s="186">
        <f t="shared" si="52"/>
        <v>0</v>
      </c>
      <c r="AP122" s="186">
        <f t="shared" si="52"/>
        <v>0</v>
      </c>
      <c r="AQ122" s="186">
        <f t="shared" si="52"/>
        <v>0</v>
      </c>
      <c r="AR122" s="186">
        <f t="shared" si="52"/>
        <v>0</v>
      </c>
      <c r="AS122" s="186">
        <f t="shared" si="52"/>
        <v>0</v>
      </c>
      <c r="AT122" s="186">
        <f t="shared" si="52"/>
        <v>0</v>
      </c>
      <c r="AU122" s="186">
        <f t="shared" si="52"/>
        <v>0</v>
      </c>
      <c r="AV122" s="300"/>
    </row>
    <row r="123" spans="1:48">
      <c r="A123" s="298"/>
      <c r="B123" s="299"/>
      <c r="C123" s="299"/>
      <c r="D123" s="185" t="s">
        <v>37</v>
      </c>
      <c r="E123" s="233">
        <f t="shared" si="50"/>
        <v>0</v>
      </c>
      <c r="F123" s="233">
        <f t="shared" si="50"/>
        <v>0</v>
      </c>
      <c r="G123" s="186" t="e">
        <f t="shared" si="48"/>
        <v>#DIV/0!</v>
      </c>
      <c r="H123" s="184"/>
      <c r="I123" s="184"/>
      <c r="J123" s="190"/>
      <c r="K123" s="184"/>
      <c r="L123" s="184"/>
      <c r="M123" s="190"/>
      <c r="N123" s="184"/>
      <c r="O123" s="184"/>
      <c r="P123" s="190"/>
      <c r="Q123" s="184"/>
      <c r="R123" s="184"/>
      <c r="S123" s="190"/>
      <c r="T123" s="184"/>
      <c r="U123" s="184"/>
      <c r="V123" s="190"/>
      <c r="W123" s="184"/>
      <c r="X123" s="184"/>
      <c r="Y123" s="190"/>
      <c r="Z123" s="184"/>
      <c r="AA123" s="184"/>
      <c r="AB123" s="190"/>
      <c r="AC123" s="184"/>
      <c r="AD123" s="184"/>
      <c r="AE123" s="190"/>
      <c r="AF123" s="184"/>
      <c r="AG123" s="184"/>
      <c r="AH123" s="190"/>
      <c r="AI123" s="184"/>
      <c r="AJ123" s="184"/>
      <c r="AK123" s="190"/>
      <c r="AL123" s="184"/>
      <c r="AM123" s="184"/>
      <c r="AN123" s="184"/>
      <c r="AO123" s="184"/>
      <c r="AP123" s="190"/>
      <c r="AQ123" s="190"/>
      <c r="AR123" s="190"/>
      <c r="AS123" s="184"/>
      <c r="AT123" s="184"/>
      <c r="AU123" s="190"/>
      <c r="AV123" s="300"/>
    </row>
    <row r="124" spans="1:48" ht="26.4">
      <c r="A124" s="298"/>
      <c r="B124" s="299"/>
      <c r="C124" s="299"/>
      <c r="D124" s="185" t="s">
        <v>2</v>
      </c>
      <c r="E124" s="233">
        <f t="shared" si="50"/>
        <v>0</v>
      </c>
      <c r="F124" s="233">
        <f t="shared" si="50"/>
        <v>0</v>
      </c>
      <c r="G124" s="186" t="e">
        <f t="shared" si="48"/>
        <v>#DIV/0!</v>
      </c>
      <c r="H124" s="184"/>
      <c r="I124" s="184"/>
      <c r="J124" s="190"/>
      <c r="K124" s="184"/>
      <c r="L124" s="184"/>
      <c r="M124" s="190"/>
      <c r="N124" s="184"/>
      <c r="O124" s="184"/>
      <c r="P124" s="190"/>
      <c r="Q124" s="184"/>
      <c r="R124" s="184"/>
      <c r="S124" s="190"/>
      <c r="T124" s="184"/>
      <c r="U124" s="184"/>
      <c r="V124" s="190"/>
      <c r="W124" s="184"/>
      <c r="X124" s="184"/>
      <c r="Y124" s="190"/>
      <c r="Z124" s="184"/>
      <c r="AA124" s="184"/>
      <c r="AB124" s="190"/>
      <c r="AC124" s="184"/>
      <c r="AD124" s="184"/>
      <c r="AE124" s="190"/>
      <c r="AF124" s="184"/>
      <c r="AG124" s="184"/>
      <c r="AH124" s="190"/>
      <c r="AI124" s="184"/>
      <c r="AJ124" s="184"/>
      <c r="AK124" s="190"/>
      <c r="AL124" s="190"/>
      <c r="AM124" s="190"/>
      <c r="AN124" s="184"/>
      <c r="AO124" s="184"/>
      <c r="AP124" s="190"/>
      <c r="AQ124" s="190"/>
      <c r="AR124" s="190"/>
      <c r="AS124" s="184"/>
      <c r="AT124" s="184"/>
      <c r="AU124" s="190"/>
      <c r="AV124" s="300"/>
    </row>
    <row r="125" spans="1:48">
      <c r="A125" s="298"/>
      <c r="B125" s="299"/>
      <c r="C125" s="299"/>
      <c r="D125" s="185" t="s">
        <v>43</v>
      </c>
      <c r="E125" s="233">
        <f t="shared" si="50"/>
        <v>5300</v>
      </c>
      <c r="F125" s="233">
        <f t="shared" si="50"/>
        <v>0</v>
      </c>
      <c r="G125" s="186">
        <f t="shared" si="48"/>
        <v>0</v>
      </c>
      <c r="H125" s="184"/>
      <c r="I125" s="184"/>
      <c r="J125" s="190"/>
      <c r="K125" s="184"/>
      <c r="L125" s="184"/>
      <c r="M125" s="190"/>
      <c r="N125" s="184"/>
      <c r="O125" s="184"/>
      <c r="P125" s="190"/>
      <c r="Q125" s="184"/>
      <c r="R125" s="184"/>
      <c r="S125" s="190"/>
      <c r="T125" s="184"/>
      <c r="U125" s="184"/>
      <c r="V125" s="190"/>
      <c r="W125" s="184"/>
      <c r="X125" s="184"/>
      <c r="Y125" s="190"/>
      <c r="Z125" s="184"/>
      <c r="AA125" s="184"/>
      <c r="AB125" s="190"/>
      <c r="AC125" s="184"/>
      <c r="AD125" s="184"/>
      <c r="AE125" s="190"/>
      <c r="AF125" s="184"/>
      <c r="AG125" s="184"/>
      <c r="AH125" s="190"/>
      <c r="AI125" s="184"/>
      <c r="AJ125" s="184"/>
      <c r="AK125" s="190"/>
      <c r="AL125" s="190"/>
      <c r="AM125" s="190"/>
      <c r="AN125" s="184">
        <v>5300</v>
      </c>
      <c r="AO125" s="184"/>
      <c r="AP125" s="190"/>
      <c r="AQ125" s="190"/>
      <c r="AR125" s="190"/>
      <c r="AS125" s="184"/>
      <c r="AT125" s="184"/>
      <c r="AU125" s="190"/>
      <c r="AV125" s="300"/>
    </row>
    <row r="126" spans="1:48" ht="27">
      <c r="A126" s="298"/>
      <c r="B126" s="299"/>
      <c r="C126" s="299"/>
      <c r="D126" s="193" t="s">
        <v>273</v>
      </c>
      <c r="E126" s="233">
        <f t="shared" si="50"/>
        <v>0</v>
      </c>
      <c r="F126" s="233">
        <f t="shared" si="50"/>
        <v>0</v>
      </c>
      <c r="G126" s="186" t="e">
        <f t="shared" si="48"/>
        <v>#DIV/0!</v>
      </c>
      <c r="H126" s="184"/>
      <c r="I126" s="184"/>
      <c r="J126" s="190"/>
      <c r="K126" s="184"/>
      <c r="L126" s="184"/>
      <c r="M126" s="190"/>
      <c r="N126" s="184"/>
      <c r="O126" s="184"/>
      <c r="P126" s="190"/>
      <c r="Q126" s="184"/>
      <c r="R126" s="184"/>
      <c r="S126" s="190"/>
      <c r="T126" s="184"/>
      <c r="U126" s="184"/>
      <c r="V126" s="190"/>
      <c r="W126" s="184"/>
      <c r="X126" s="184"/>
      <c r="Y126" s="190"/>
      <c r="Z126" s="184"/>
      <c r="AA126" s="184"/>
      <c r="AB126" s="190"/>
      <c r="AC126" s="184"/>
      <c r="AD126" s="184"/>
      <c r="AE126" s="190"/>
      <c r="AF126" s="184"/>
      <c r="AG126" s="184"/>
      <c r="AH126" s="190"/>
      <c r="AI126" s="184"/>
      <c r="AJ126" s="184"/>
      <c r="AK126" s="190"/>
      <c r="AL126" s="190"/>
      <c r="AM126" s="190"/>
      <c r="AN126" s="184"/>
      <c r="AO126" s="184"/>
      <c r="AP126" s="190"/>
      <c r="AQ126" s="190"/>
      <c r="AR126" s="190"/>
      <c r="AS126" s="184"/>
      <c r="AT126" s="184"/>
      <c r="AU126" s="190"/>
      <c r="AV126" s="300"/>
    </row>
    <row r="127" spans="1:48">
      <c r="A127" s="298" t="s">
        <v>315</v>
      </c>
      <c r="B127" s="299" t="s">
        <v>549</v>
      </c>
      <c r="C127" s="299" t="s">
        <v>476</v>
      </c>
      <c r="D127" s="192" t="s">
        <v>41</v>
      </c>
      <c r="E127" s="233">
        <f t="shared" si="50"/>
        <v>3523</v>
      </c>
      <c r="F127" s="233">
        <f t="shared" si="50"/>
        <v>0</v>
      </c>
      <c r="G127" s="186">
        <f t="shared" si="48"/>
        <v>0</v>
      </c>
      <c r="H127" s="186">
        <f>SUM(H128:H130)</f>
        <v>0</v>
      </c>
      <c r="I127" s="186">
        <f t="shared" ref="I127:AU127" si="53">SUM(I128:I130)</f>
        <v>0</v>
      </c>
      <c r="J127" s="186">
        <f t="shared" si="53"/>
        <v>0</v>
      </c>
      <c r="K127" s="186">
        <f t="shared" si="53"/>
        <v>0</v>
      </c>
      <c r="L127" s="186">
        <f t="shared" si="53"/>
        <v>0</v>
      </c>
      <c r="M127" s="186">
        <f t="shared" si="53"/>
        <v>0</v>
      </c>
      <c r="N127" s="186">
        <f t="shared" si="53"/>
        <v>0</v>
      </c>
      <c r="O127" s="186">
        <f t="shared" si="53"/>
        <v>0</v>
      </c>
      <c r="P127" s="186">
        <f t="shared" si="53"/>
        <v>0</v>
      </c>
      <c r="Q127" s="186">
        <f t="shared" si="53"/>
        <v>0</v>
      </c>
      <c r="R127" s="186">
        <f t="shared" si="53"/>
        <v>0</v>
      </c>
      <c r="S127" s="186">
        <f t="shared" si="53"/>
        <v>0</v>
      </c>
      <c r="T127" s="186">
        <f t="shared" si="53"/>
        <v>0</v>
      </c>
      <c r="U127" s="186">
        <f t="shared" si="53"/>
        <v>0</v>
      </c>
      <c r="V127" s="186">
        <f t="shared" si="53"/>
        <v>0</v>
      </c>
      <c r="W127" s="186">
        <f t="shared" si="53"/>
        <v>0</v>
      </c>
      <c r="X127" s="186">
        <f t="shared" si="53"/>
        <v>0</v>
      </c>
      <c r="Y127" s="186">
        <f t="shared" si="53"/>
        <v>0</v>
      </c>
      <c r="Z127" s="186">
        <f t="shared" si="53"/>
        <v>0</v>
      </c>
      <c r="AA127" s="186">
        <f t="shared" si="53"/>
        <v>0</v>
      </c>
      <c r="AB127" s="186">
        <f t="shared" si="53"/>
        <v>0</v>
      </c>
      <c r="AC127" s="186">
        <f t="shared" si="53"/>
        <v>0</v>
      </c>
      <c r="AD127" s="186">
        <f t="shared" si="53"/>
        <v>0</v>
      </c>
      <c r="AE127" s="186">
        <f t="shared" si="53"/>
        <v>0</v>
      </c>
      <c r="AF127" s="186">
        <f t="shared" si="53"/>
        <v>0</v>
      </c>
      <c r="AG127" s="186">
        <f t="shared" si="53"/>
        <v>0</v>
      </c>
      <c r="AH127" s="186">
        <f t="shared" si="53"/>
        <v>0</v>
      </c>
      <c r="AI127" s="186">
        <f t="shared" si="53"/>
        <v>0</v>
      </c>
      <c r="AJ127" s="186">
        <f t="shared" si="53"/>
        <v>0</v>
      </c>
      <c r="AK127" s="186">
        <f t="shared" si="53"/>
        <v>0</v>
      </c>
      <c r="AL127" s="186">
        <f t="shared" si="53"/>
        <v>0</v>
      </c>
      <c r="AM127" s="186">
        <f t="shared" si="53"/>
        <v>0</v>
      </c>
      <c r="AN127" s="186">
        <f t="shared" si="53"/>
        <v>0</v>
      </c>
      <c r="AO127" s="186">
        <f t="shared" si="53"/>
        <v>0</v>
      </c>
      <c r="AP127" s="186">
        <f t="shared" si="53"/>
        <v>0</v>
      </c>
      <c r="AQ127" s="186">
        <f t="shared" si="53"/>
        <v>0</v>
      </c>
      <c r="AR127" s="186">
        <f t="shared" si="53"/>
        <v>0</v>
      </c>
      <c r="AS127" s="186">
        <f t="shared" si="53"/>
        <v>3523</v>
      </c>
      <c r="AT127" s="186">
        <f t="shared" si="53"/>
        <v>0</v>
      </c>
      <c r="AU127" s="186">
        <f t="shared" si="53"/>
        <v>0</v>
      </c>
      <c r="AV127" s="300"/>
    </row>
    <row r="128" spans="1:48">
      <c r="A128" s="298"/>
      <c r="B128" s="299"/>
      <c r="C128" s="299"/>
      <c r="D128" s="185" t="s">
        <v>37</v>
      </c>
      <c r="E128" s="233">
        <f t="shared" si="50"/>
        <v>0</v>
      </c>
      <c r="F128" s="233">
        <f t="shared" si="50"/>
        <v>0</v>
      </c>
      <c r="G128" s="186" t="e">
        <f t="shared" si="48"/>
        <v>#DIV/0!</v>
      </c>
      <c r="H128" s="184"/>
      <c r="I128" s="184"/>
      <c r="J128" s="190"/>
      <c r="K128" s="184"/>
      <c r="L128" s="184"/>
      <c r="M128" s="190"/>
      <c r="N128" s="184"/>
      <c r="O128" s="184"/>
      <c r="P128" s="190"/>
      <c r="Q128" s="184"/>
      <c r="R128" s="184"/>
      <c r="S128" s="190"/>
      <c r="T128" s="184"/>
      <c r="U128" s="184"/>
      <c r="V128" s="190"/>
      <c r="W128" s="184"/>
      <c r="X128" s="184"/>
      <c r="Y128" s="190"/>
      <c r="Z128" s="184"/>
      <c r="AA128" s="184"/>
      <c r="AB128" s="190"/>
      <c r="AC128" s="184"/>
      <c r="AD128" s="184"/>
      <c r="AE128" s="190"/>
      <c r="AF128" s="184"/>
      <c r="AG128" s="184"/>
      <c r="AH128" s="190"/>
      <c r="AI128" s="184"/>
      <c r="AJ128" s="184"/>
      <c r="AK128" s="190"/>
      <c r="AL128" s="184"/>
      <c r="AM128" s="184"/>
      <c r="AN128" s="184"/>
      <c r="AO128" s="184"/>
      <c r="AP128" s="190"/>
      <c r="AQ128" s="190"/>
      <c r="AR128" s="190"/>
      <c r="AS128" s="184"/>
      <c r="AT128" s="184"/>
      <c r="AU128" s="190"/>
      <c r="AV128" s="300"/>
    </row>
    <row r="129" spans="1:48" ht="26.4">
      <c r="A129" s="298"/>
      <c r="B129" s="299"/>
      <c r="C129" s="299"/>
      <c r="D129" s="185" t="s">
        <v>2</v>
      </c>
      <c r="E129" s="233">
        <f t="shared" si="50"/>
        <v>0</v>
      </c>
      <c r="F129" s="233">
        <f t="shared" si="50"/>
        <v>0</v>
      </c>
      <c r="G129" s="186" t="e">
        <f t="shared" si="48"/>
        <v>#DIV/0!</v>
      </c>
      <c r="H129" s="184"/>
      <c r="I129" s="184"/>
      <c r="J129" s="190"/>
      <c r="K129" s="184"/>
      <c r="L129" s="184"/>
      <c r="M129" s="190"/>
      <c r="N129" s="184"/>
      <c r="O129" s="184"/>
      <c r="P129" s="190"/>
      <c r="Q129" s="184"/>
      <c r="R129" s="184"/>
      <c r="S129" s="190"/>
      <c r="T129" s="184"/>
      <c r="U129" s="184"/>
      <c r="V129" s="190"/>
      <c r="W129" s="184"/>
      <c r="X129" s="184"/>
      <c r="Y129" s="190"/>
      <c r="Z129" s="184"/>
      <c r="AA129" s="184"/>
      <c r="AB129" s="190"/>
      <c r="AC129" s="184"/>
      <c r="AD129" s="184"/>
      <c r="AE129" s="190"/>
      <c r="AF129" s="184"/>
      <c r="AG129" s="184"/>
      <c r="AH129" s="190"/>
      <c r="AI129" s="184"/>
      <c r="AJ129" s="184"/>
      <c r="AK129" s="190"/>
      <c r="AL129" s="190"/>
      <c r="AM129" s="190"/>
      <c r="AN129" s="184"/>
      <c r="AO129" s="184"/>
      <c r="AP129" s="190"/>
      <c r="AQ129" s="190"/>
      <c r="AR129" s="190"/>
      <c r="AS129" s="184"/>
      <c r="AT129" s="184"/>
      <c r="AU129" s="190"/>
      <c r="AV129" s="300"/>
    </row>
    <row r="130" spans="1:48">
      <c r="A130" s="298"/>
      <c r="B130" s="299"/>
      <c r="C130" s="299"/>
      <c r="D130" s="185" t="s">
        <v>43</v>
      </c>
      <c r="E130" s="233">
        <f t="shared" si="50"/>
        <v>3523</v>
      </c>
      <c r="F130" s="233">
        <f t="shared" si="50"/>
        <v>0</v>
      </c>
      <c r="G130" s="186">
        <f t="shared" si="48"/>
        <v>0</v>
      </c>
      <c r="H130" s="184"/>
      <c r="I130" s="184"/>
      <c r="J130" s="190"/>
      <c r="K130" s="184"/>
      <c r="L130" s="184"/>
      <c r="M130" s="190"/>
      <c r="N130" s="184"/>
      <c r="O130" s="184"/>
      <c r="P130" s="190"/>
      <c r="Q130" s="184"/>
      <c r="R130" s="184"/>
      <c r="S130" s="190"/>
      <c r="T130" s="184"/>
      <c r="U130" s="184"/>
      <c r="V130" s="190"/>
      <c r="W130" s="184"/>
      <c r="X130" s="184"/>
      <c r="Y130" s="190"/>
      <c r="Z130" s="184"/>
      <c r="AA130" s="184"/>
      <c r="AB130" s="190"/>
      <c r="AC130" s="184"/>
      <c r="AD130" s="184"/>
      <c r="AE130" s="190"/>
      <c r="AF130" s="184"/>
      <c r="AG130" s="184"/>
      <c r="AH130" s="190"/>
      <c r="AI130" s="184"/>
      <c r="AJ130" s="184"/>
      <c r="AK130" s="190"/>
      <c r="AL130" s="190"/>
      <c r="AM130" s="190"/>
      <c r="AN130" s="184"/>
      <c r="AO130" s="184"/>
      <c r="AP130" s="190"/>
      <c r="AQ130" s="190"/>
      <c r="AR130" s="190"/>
      <c r="AS130" s="227">
        <v>3523</v>
      </c>
      <c r="AT130" s="184"/>
      <c r="AU130" s="190"/>
      <c r="AV130" s="300"/>
    </row>
    <row r="131" spans="1:48" ht="27">
      <c r="A131" s="298"/>
      <c r="B131" s="299"/>
      <c r="C131" s="299"/>
      <c r="D131" s="193" t="s">
        <v>273</v>
      </c>
      <c r="E131" s="233">
        <f t="shared" si="50"/>
        <v>0</v>
      </c>
      <c r="F131" s="233">
        <f t="shared" si="50"/>
        <v>0</v>
      </c>
      <c r="G131" s="186" t="e">
        <f t="shared" si="48"/>
        <v>#DIV/0!</v>
      </c>
      <c r="H131" s="184"/>
      <c r="I131" s="184"/>
      <c r="J131" s="190"/>
      <c r="K131" s="184"/>
      <c r="L131" s="184"/>
      <c r="M131" s="190"/>
      <c r="N131" s="184"/>
      <c r="O131" s="184"/>
      <c r="P131" s="190"/>
      <c r="Q131" s="184"/>
      <c r="R131" s="184"/>
      <c r="S131" s="190"/>
      <c r="T131" s="184"/>
      <c r="U131" s="184"/>
      <c r="V131" s="190"/>
      <c r="W131" s="184"/>
      <c r="X131" s="184"/>
      <c r="Y131" s="190"/>
      <c r="Z131" s="184"/>
      <c r="AA131" s="184"/>
      <c r="AB131" s="190"/>
      <c r="AC131" s="184"/>
      <c r="AD131" s="184"/>
      <c r="AE131" s="190"/>
      <c r="AF131" s="184"/>
      <c r="AG131" s="184"/>
      <c r="AH131" s="190"/>
      <c r="AI131" s="184"/>
      <c r="AJ131" s="184"/>
      <c r="AK131" s="190"/>
      <c r="AL131" s="190"/>
      <c r="AM131" s="190"/>
      <c r="AN131" s="184"/>
      <c r="AO131" s="184"/>
      <c r="AP131" s="190"/>
      <c r="AQ131" s="190"/>
      <c r="AR131" s="190"/>
      <c r="AS131" s="184"/>
      <c r="AT131" s="184"/>
      <c r="AU131" s="190"/>
      <c r="AV131" s="300"/>
    </row>
    <row r="132" spans="1:48">
      <c r="A132" s="298" t="s">
        <v>314</v>
      </c>
      <c r="B132" s="299" t="s">
        <v>489</v>
      </c>
      <c r="C132" s="299" t="s">
        <v>476</v>
      </c>
      <c r="D132" s="192" t="s">
        <v>41</v>
      </c>
      <c r="E132" s="233">
        <f t="shared" si="50"/>
        <v>813.35024999999996</v>
      </c>
      <c r="F132" s="233">
        <f t="shared" si="50"/>
        <v>0</v>
      </c>
      <c r="G132" s="186">
        <f t="shared" si="48"/>
        <v>0</v>
      </c>
      <c r="H132" s="186">
        <f>SUM(H133:H135)</f>
        <v>0</v>
      </c>
      <c r="I132" s="186">
        <f t="shared" ref="I132:AU132" si="54">SUM(I133:I135)</f>
        <v>0</v>
      </c>
      <c r="J132" s="186">
        <f t="shared" si="54"/>
        <v>0</v>
      </c>
      <c r="K132" s="186">
        <f t="shared" si="54"/>
        <v>0</v>
      </c>
      <c r="L132" s="186">
        <f t="shared" si="54"/>
        <v>0</v>
      </c>
      <c r="M132" s="186">
        <f t="shared" si="54"/>
        <v>0</v>
      </c>
      <c r="N132" s="186">
        <f t="shared" si="54"/>
        <v>0</v>
      </c>
      <c r="O132" s="186">
        <f t="shared" si="54"/>
        <v>0</v>
      </c>
      <c r="P132" s="186">
        <f t="shared" si="54"/>
        <v>0</v>
      </c>
      <c r="Q132" s="186">
        <f t="shared" si="54"/>
        <v>0</v>
      </c>
      <c r="R132" s="186">
        <f t="shared" si="54"/>
        <v>0</v>
      </c>
      <c r="S132" s="186">
        <f t="shared" si="54"/>
        <v>0</v>
      </c>
      <c r="T132" s="186">
        <f t="shared" si="54"/>
        <v>0</v>
      </c>
      <c r="U132" s="186">
        <f t="shared" si="54"/>
        <v>0</v>
      </c>
      <c r="V132" s="186">
        <f t="shared" si="54"/>
        <v>0</v>
      </c>
      <c r="W132" s="186">
        <f t="shared" si="54"/>
        <v>0</v>
      </c>
      <c r="X132" s="186">
        <f t="shared" si="54"/>
        <v>0</v>
      </c>
      <c r="Y132" s="186">
        <f t="shared" si="54"/>
        <v>0</v>
      </c>
      <c r="Z132" s="186">
        <f t="shared" si="54"/>
        <v>0</v>
      </c>
      <c r="AA132" s="186">
        <f t="shared" si="54"/>
        <v>0</v>
      </c>
      <c r="AB132" s="186">
        <f t="shared" si="54"/>
        <v>0</v>
      </c>
      <c r="AC132" s="186">
        <f t="shared" si="54"/>
        <v>0</v>
      </c>
      <c r="AD132" s="186">
        <f t="shared" si="54"/>
        <v>0</v>
      </c>
      <c r="AE132" s="186">
        <f t="shared" si="54"/>
        <v>0</v>
      </c>
      <c r="AF132" s="186">
        <f t="shared" si="54"/>
        <v>0</v>
      </c>
      <c r="AG132" s="186">
        <f t="shared" si="54"/>
        <v>0</v>
      </c>
      <c r="AH132" s="186">
        <f t="shared" si="54"/>
        <v>0</v>
      </c>
      <c r="AI132" s="186">
        <f t="shared" si="54"/>
        <v>0</v>
      </c>
      <c r="AJ132" s="186">
        <f t="shared" si="54"/>
        <v>0</v>
      </c>
      <c r="AK132" s="186">
        <f t="shared" si="54"/>
        <v>0</v>
      </c>
      <c r="AL132" s="186">
        <f t="shared" si="54"/>
        <v>0</v>
      </c>
      <c r="AM132" s="186">
        <f t="shared" si="54"/>
        <v>0</v>
      </c>
      <c r="AN132" s="186">
        <f t="shared" si="54"/>
        <v>0</v>
      </c>
      <c r="AO132" s="186">
        <f t="shared" si="54"/>
        <v>0</v>
      </c>
      <c r="AP132" s="186">
        <f t="shared" si="54"/>
        <v>0</v>
      </c>
      <c r="AQ132" s="186">
        <f t="shared" si="54"/>
        <v>0</v>
      </c>
      <c r="AR132" s="186">
        <f t="shared" si="54"/>
        <v>0</v>
      </c>
      <c r="AS132" s="186">
        <f t="shared" si="54"/>
        <v>813.35024999999996</v>
      </c>
      <c r="AT132" s="186">
        <f t="shared" si="54"/>
        <v>0</v>
      </c>
      <c r="AU132" s="186">
        <f t="shared" si="54"/>
        <v>0</v>
      </c>
      <c r="AV132" s="300"/>
    </row>
    <row r="133" spans="1:48">
      <c r="A133" s="298"/>
      <c r="B133" s="299"/>
      <c r="C133" s="299"/>
      <c r="D133" s="185" t="s">
        <v>37</v>
      </c>
      <c r="E133" s="233">
        <f t="shared" si="50"/>
        <v>0</v>
      </c>
      <c r="F133" s="233">
        <f t="shared" si="50"/>
        <v>0</v>
      </c>
      <c r="G133" s="186" t="e">
        <f t="shared" si="48"/>
        <v>#DIV/0!</v>
      </c>
      <c r="H133" s="184"/>
      <c r="I133" s="184"/>
      <c r="J133" s="190"/>
      <c r="K133" s="184"/>
      <c r="L133" s="184"/>
      <c r="M133" s="190"/>
      <c r="N133" s="184"/>
      <c r="O133" s="184"/>
      <c r="P133" s="190"/>
      <c r="Q133" s="184"/>
      <c r="R133" s="184"/>
      <c r="S133" s="190"/>
      <c r="T133" s="184"/>
      <c r="U133" s="184"/>
      <c r="V133" s="190"/>
      <c r="W133" s="184"/>
      <c r="X133" s="184"/>
      <c r="Y133" s="190"/>
      <c r="Z133" s="184"/>
      <c r="AA133" s="184"/>
      <c r="AB133" s="190"/>
      <c r="AC133" s="184"/>
      <c r="AD133" s="184"/>
      <c r="AE133" s="190"/>
      <c r="AF133" s="184"/>
      <c r="AG133" s="184"/>
      <c r="AH133" s="190"/>
      <c r="AI133" s="184"/>
      <c r="AJ133" s="184"/>
      <c r="AK133" s="190"/>
      <c r="AL133" s="184"/>
      <c r="AM133" s="184"/>
      <c r="AN133" s="184"/>
      <c r="AO133" s="184"/>
      <c r="AP133" s="190"/>
      <c r="AQ133" s="190"/>
      <c r="AR133" s="190"/>
      <c r="AS133" s="184"/>
      <c r="AT133" s="184"/>
      <c r="AU133" s="190"/>
      <c r="AV133" s="300"/>
    </row>
    <row r="134" spans="1:48" ht="26.4">
      <c r="A134" s="298"/>
      <c r="B134" s="299"/>
      <c r="C134" s="299"/>
      <c r="D134" s="185" t="s">
        <v>2</v>
      </c>
      <c r="E134" s="233">
        <f t="shared" si="50"/>
        <v>0</v>
      </c>
      <c r="F134" s="233">
        <f t="shared" si="50"/>
        <v>0</v>
      </c>
      <c r="G134" s="186" t="e">
        <f t="shared" si="48"/>
        <v>#DIV/0!</v>
      </c>
      <c r="H134" s="184"/>
      <c r="I134" s="184"/>
      <c r="J134" s="190"/>
      <c r="K134" s="184"/>
      <c r="L134" s="184"/>
      <c r="M134" s="190"/>
      <c r="N134" s="184"/>
      <c r="O134" s="184"/>
      <c r="P134" s="190"/>
      <c r="Q134" s="184"/>
      <c r="R134" s="184"/>
      <c r="S134" s="190"/>
      <c r="T134" s="184"/>
      <c r="U134" s="184"/>
      <c r="V134" s="190"/>
      <c r="W134" s="184"/>
      <c r="X134" s="184"/>
      <c r="Y134" s="190"/>
      <c r="Z134" s="184"/>
      <c r="AA134" s="184"/>
      <c r="AB134" s="190"/>
      <c r="AC134" s="184"/>
      <c r="AD134" s="184"/>
      <c r="AE134" s="190"/>
      <c r="AF134" s="184"/>
      <c r="AG134" s="184"/>
      <c r="AH134" s="190"/>
      <c r="AI134" s="184"/>
      <c r="AJ134" s="184"/>
      <c r="AK134" s="190"/>
      <c r="AL134" s="190"/>
      <c r="AM134" s="190"/>
      <c r="AN134" s="184"/>
      <c r="AO134" s="184"/>
      <c r="AP134" s="190"/>
      <c r="AQ134" s="190"/>
      <c r="AR134" s="190"/>
      <c r="AS134" s="184"/>
      <c r="AT134" s="184"/>
      <c r="AU134" s="190"/>
      <c r="AV134" s="300"/>
    </row>
    <row r="135" spans="1:48">
      <c r="A135" s="298"/>
      <c r="B135" s="299"/>
      <c r="C135" s="299"/>
      <c r="D135" s="185" t="s">
        <v>43</v>
      </c>
      <c r="E135" s="233">
        <f t="shared" si="50"/>
        <v>813.35024999999996</v>
      </c>
      <c r="F135" s="233">
        <f t="shared" si="50"/>
        <v>0</v>
      </c>
      <c r="G135" s="186">
        <f t="shared" si="48"/>
        <v>0</v>
      </c>
      <c r="H135" s="184"/>
      <c r="I135" s="184"/>
      <c r="J135" s="190"/>
      <c r="K135" s="184"/>
      <c r="L135" s="184"/>
      <c r="M135" s="190"/>
      <c r="N135" s="184"/>
      <c r="O135" s="184"/>
      <c r="P135" s="190"/>
      <c r="Q135" s="184"/>
      <c r="R135" s="184"/>
      <c r="S135" s="190"/>
      <c r="T135" s="184"/>
      <c r="U135" s="184"/>
      <c r="V135" s="190"/>
      <c r="W135" s="184"/>
      <c r="X135" s="184"/>
      <c r="Y135" s="190"/>
      <c r="Z135" s="184"/>
      <c r="AA135" s="184"/>
      <c r="AB135" s="190"/>
      <c r="AC135" s="184"/>
      <c r="AD135" s="184"/>
      <c r="AE135" s="190"/>
      <c r="AF135" s="184"/>
      <c r="AG135" s="184"/>
      <c r="AH135" s="190"/>
      <c r="AI135" s="184"/>
      <c r="AJ135" s="184"/>
      <c r="AK135" s="190"/>
      <c r="AL135" s="190"/>
      <c r="AM135" s="190"/>
      <c r="AN135" s="184"/>
      <c r="AO135" s="184"/>
      <c r="AP135" s="190"/>
      <c r="AQ135" s="190"/>
      <c r="AR135" s="190"/>
      <c r="AS135" s="170">
        <v>813.35024999999996</v>
      </c>
      <c r="AT135" s="184"/>
      <c r="AU135" s="190"/>
      <c r="AV135" s="300"/>
    </row>
    <row r="136" spans="1:48" ht="27">
      <c r="A136" s="298"/>
      <c r="B136" s="299"/>
      <c r="C136" s="299"/>
      <c r="D136" s="193" t="s">
        <v>273</v>
      </c>
      <c r="E136" s="233">
        <f t="shared" si="50"/>
        <v>0</v>
      </c>
      <c r="F136" s="233">
        <f t="shared" si="50"/>
        <v>0</v>
      </c>
      <c r="G136" s="186" t="e">
        <f t="shared" si="48"/>
        <v>#DIV/0!</v>
      </c>
      <c r="H136" s="184"/>
      <c r="I136" s="184"/>
      <c r="J136" s="190"/>
      <c r="K136" s="184"/>
      <c r="L136" s="184"/>
      <c r="M136" s="190"/>
      <c r="N136" s="184"/>
      <c r="O136" s="184"/>
      <c r="P136" s="190"/>
      <c r="Q136" s="184"/>
      <c r="R136" s="184"/>
      <c r="S136" s="190"/>
      <c r="T136" s="184"/>
      <c r="U136" s="184"/>
      <c r="V136" s="190"/>
      <c r="W136" s="184"/>
      <c r="X136" s="184"/>
      <c r="Y136" s="190"/>
      <c r="Z136" s="184"/>
      <c r="AA136" s="184"/>
      <c r="AB136" s="190"/>
      <c r="AC136" s="184"/>
      <c r="AD136" s="184"/>
      <c r="AE136" s="190"/>
      <c r="AF136" s="184"/>
      <c r="AG136" s="184"/>
      <c r="AH136" s="190"/>
      <c r="AI136" s="184"/>
      <c r="AJ136" s="184"/>
      <c r="AK136" s="190"/>
      <c r="AL136" s="190"/>
      <c r="AM136" s="190"/>
      <c r="AN136" s="184"/>
      <c r="AO136" s="184"/>
      <c r="AP136" s="190"/>
      <c r="AQ136" s="190"/>
      <c r="AR136" s="190"/>
      <c r="AS136" s="184"/>
      <c r="AT136" s="184"/>
      <c r="AU136" s="190"/>
      <c r="AV136" s="300"/>
    </row>
    <row r="137" spans="1:48">
      <c r="A137" s="298" t="s">
        <v>313</v>
      </c>
      <c r="B137" s="299" t="s">
        <v>493</v>
      </c>
      <c r="C137" s="299" t="s">
        <v>434</v>
      </c>
      <c r="D137" s="192" t="s">
        <v>41</v>
      </c>
      <c r="E137" s="233">
        <f t="shared" si="50"/>
        <v>0</v>
      </c>
      <c r="F137" s="233">
        <f t="shared" si="50"/>
        <v>0</v>
      </c>
      <c r="G137" s="186" t="e">
        <f t="shared" si="48"/>
        <v>#DIV/0!</v>
      </c>
      <c r="H137" s="186">
        <f>SUM(H138:H140)</f>
        <v>0</v>
      </c>
      <c r="I137" s="186">
        <f t="shared" ref="I137:AU137" si="55">SUM(I138:I140)</f>
        <v>0</v>
      </c>
      <c r="J137" s="186">
        <f t="shared" si="55"/>
        <v>0</v>
      </c>
      <c r="K137" s="186">
        <f t="shared" si="55"/>
        <v>0</v>
      </c>
      <c r="L137" s="186">
        <f t="shared" si="55"/>
        <v>0</v>
      </c>
      <c r="M137" s="186">
        <f t="shared" si="55"/>
        <v>0</v>
      </c>
      <c r="N137" s="186">
        <f t="shared" si="55"/>
        <v>0</v>
      </c>
      <c r="O137" s="186">
        <f t="shared" si="55"/>
        <v>0</v>
      </c>
      <c r="P137" s="186">
        <f t="shared" si="55"/>
        <v>0</v>
      </c>
      <c r="Q137" s="186">
        <f t="shared" si="55"/>
        <v>0</v>
      </c>
      <c r="R137" s="186">
        <f t="shared" si="55"/>
        <v>0</v>
      </c>
      <c r="S137" s="186">
        <f t="shared" si="55"/>
        <v>0</v>
      </c>
      <c r="T137" s="186">
        <f t="shared" si="55"/>
        <v>0</v>
      </c>
      <c r="U137" s="186">
        <f t="shared" si="55"/>
        <v>0</v>
      </c>
      <c r="V137" s="186">
        <f t="shared" si="55"/>
        <v>0</v>
      </c>
      <c r="W137" s="186">
        <f t="shared" si="55"/>
        <v>0</v>
      </c>
      <c r="X137" s="186">
        <f t="shared" si="55"/>
        <v>0</v>
      </c>
      <c r="Y137" s="186">
        <f t="shared" si="55"/>
        <v>0</v>
      </c>
      <c r="Z137" s="186">
        <f t="shared" si="55"/>
        <v>0</v>
      </c>
      <c r="AA137" s="186">
        <f t="shared" si="55"/>
        <v>0</v>
      </c>
      <c r="AB137" s="186">
        <f t="shared" si="55"/>
        <v>0</v>
      </c>
      <c r="AC137" s="186">
        <f t="shared" si="55"/>
        <v>0</v>
      </c>
      <c r="AD137" s="186">
        <f t="shared" si="55"/>
        <v>0</v>
      </c>
      <c r="AE137" s="186">
        <f t="shared" si="55"/>
        <v>0</v>
      </c>
      <c r="AF137" s="186">
        <f t="shared" si="55"/>
        <v>0</v>
      </c>
      <c r="AG137" s="186">
        <f t="shared" si="55"/>
        <v>0</v>
      </c>
      <c r="AH137" s="186">
        <f t="shared" si="55"/>
        <v>0</v>
      </c>
      <c r="AI137" s="186">
        <f t="shared" si="55"/>
        <v>0</v>
      </c>
      <c r="AJ137" s="186">
        <f t="shared" si="55"/>
        <v>0</v>
      </c>
      <c r="AK137" s="186">
        <f t="shared" si="55"/>
        <v>0</v>
      </c>
      <c r="AL137" s="186">
        <f t="shared" si="55"/>
        <v>0</v>
      </c>
      <c r="AM137" s="186">
        <f t="shared" si="55"/>
        <v>0</v>
      </c>
      <c r="AN137" s="186">
        <f t="shared" si="55"/>
        <v>0</v>
      </c>
      <c r="AO137" s="186">
        <f t="shared" si="55"/>
        <v>0</v>
      </c>
      <c r="AP137" s="186">
        <f t="shared" si="55"/>
        <v>0</v>
      </c>
      <c r="AQ137" s="186">
        <f t="shared" si="55"/>
        <v>0</v>
      </c>
      <c r="AR137" s="186">
        <f t="shared" si="55"/>
        <v>0</v>
      </c>
      <c r="AS137" s="186">
        <f t="shared" si="55"/>
        <v>0</v>
      </c>
      <c r="AT137" s="186">
        <f t="shared" si="55"/>
        <v>0</v>
      </c>
      <c r="AU137" s="186">
        <f t="shared" si="55"/>
        <v>0</v>
      </c>
      <c r="AV137" s="300"/>
    </row>
    <row r="138" spans="1:48">
      <c r="A138" s="298"/>
      <c r="B138" s="299"/>
      <c r="C138" s="299"/>
      <c r="D138" s="185" t="s">
        <v>37</v>
      </c>
      <c r="E138" s="233">
        <f t="shared" si="50"/>
        <v>0</v>
      </c>
      <c r="F138" s="233">
        <f t="shared" si="50"/>
        <v>0</v>
      </c>
      <c r="G138" s="186" t="e">
        <f t="shared" si="48"/>
        <v>#DIV/0!</v>
      </c>
      <c r="H138" s="184"/>
      <c r="I138" s="184"/>
      <c r="J138" s="190"/>
      <c r="K138" s="184"/>
      <c r="L138" s="184"/>
      <c r="M138" s="190"/>
      <c r="N138" s="184"/>
      <c r="O138" s="184"/>
      <c r="P138" s="190"/>
      <c r="Q138" s="184"/>
      <c r="R138" s="184"/>
      <c r="S138" s="190"/>
      <c r="T138" s="184"/>
      <c r="U138" s="184"/>
      <c r="V138" s="190"/>
      <c r="W138" s="184"/>
      <c r="X138" s="184"/>
      <c r="Y138" s="190"/>
      <c r="Z138" s="184"/>
      <c r="AA138" s="184"/>
      <c r="AB138" s="190"/>
      <c r="AC138" s="184"/>
      <c r="AD138" s="184"/>
      <c r="AE138" s="190"/>
      <c r="AF138" s="184"/>
      <c r="AG138" s="184"/>
      <c r="AH138" s="190"/>
      <c r="AI138" s="184"/>
      <c r="AJ138" s="184"/>
      <c r="AK138" s="190"/>
      <c r="AL138" s="184"/>
      <c r="AM138" s="184"/>
      <c r="AN138" s="184"/>
      <c r="AO138" s="184"/>
      <c r="AP138" s="190"/>
      <c r="AQ138" s="190"/>
      <c r="AR138" s="190"/>
      <c r="AS138" s="184"/>
      <c r="AT138" s="184"/>
      <c r="AU138" s="190"/>
      <c r="AV138" s="300"/>
    </row>
    <row r="139" spans="1:48" ht="26.4">
      <c r="A139" s="298"/>
      <c r="B139" s="299"/>
      <c r="C139" s="299"/>
      <c r="D139" s="185" t="s">
        <v>2</v>
      </c>
      <c r="E139" s="233">
        <f t="shared" si="50"/>
        <v>0</v>
      </c>
      <c r="F139" s="233">
        <f t="shared" si="50"/>
        <v>0</v>
      </c>
      <c r="G139" s="186" t="e">
        <f t="shared" si="48"/>
        <v>#DIV/0!</v>
      </c>
      <c r="H139" s="184"/>
      <c r="I139" s="184"/>
      <c r="J139" s="190"/>
      <c r="K139" s="184"/>
      <c r="L139" s="184"/>
      <c r="M139" s="190"/>
      <c r="N139" s="184"/>
      <c r="O139" s="184"/>
      <c r="P139" s="190"/>
      <c r="Q139" s="184"/>
      <c r="R139" s="184"/>
      <c r="S139" s="190"/>
      <c r="T139" s="184"/>
      <c r="U139" s="184"/>
      <c r="V139" s="190"/>
      <c r="W139" s="184"/>
      <c r="X139" s="184"/>
      <c r="Y139" s="190"/>
      <c r="Z139" s="184"/>
      <c r="AA139" s="184"/>
      <c r="AB139" s="190"/>
      <c r="AC139" s="184"/>
      <c r="AD139" s="184"/>
      <c r="AE139" s="190"/>
      <c r="AF139" s="184"/>
      <c r="AG139" s="184"/>
      <c r="AH139" s="190"/>
      <c r="AI139" s="184"/>
      <c r="AJ139" s="184"/>
      <c r="AK139" s="190"/>
      <c r="AL139" s="190"/>
      <c r="AM139" s="190"/>
      <c r="AN139" s="184"/>
      <c r="AO139" s="184"/>
      <c r="AP139" s="190"/>
      <c r="AQ139" s="190"/>
      <c r="AR139" s="190"/>
      <c r="AS139" s="184"/>
      <c r="AT139" s="184"/>
      <c r="AU139" s="190"/>
      <c r="AV139" s="300"/>
    </row>
    <row r="140" spans="1:48">
      <c r="A140" s="298"/>
      <c r="B140" s="299"/>
      <c r="C140" s="299"/>
      <c r="D140" s="185" t="s">
        <v>43</v>
      </c>
      <c r="E140" s="233">
        <f t="shared" si="50"/>
        <v>0</v>
      </c>
      <c r="F140" s="233">
        <f t="shared" si="50"/>
        <v>0</v>
      </c>
      <c r="G140" s="186" t="e">
        <f t="shared" si="48"/>
        <v>#DIV/0!</v>
      </c>
      <c r="H140" s="184"/>
      <c r="I140" s="184"/>
      <c r="J140" s="190"/>
      <c r="K140" s="184"/>
      <c r="L140" s="184"/>
      <c r="M140" s="190"/>
      <c r="N140" s="184"/>
      <c r="O140" s="184"/>
      <c r="P140" s="190"/>
      <c r="Q140" s="184"/>
      <c r="R140" s="184"/>
      <c r="S140" s="190"/>
      <c r="T140" s="184"/>
      <c r="U140" s="184"/>
      <c r="V140" s="190"/>
      <c r="W140" s="184"/>
      <c r="X140" s="184"/>
      <c r="Y140" s="190"/>
      <c r="Z140" s="184"/>
      <c r="AA140" s="184"/>
      <c r="AB140" s="190"/>
      <c r="AC140" s="184"/>
      <c r="AD140" s="184"/>
      <c r="AE140" s="190"/>
      <c r="AF140" s="184"/>
      <c r="AG140" s="184"/>
      <c r="AH140" s="190"/>
      <c r="AI140" s="184"/>
      <c r="AJ140" s="184"/>
      <c r="AK140" s="190"/>
      <c r="AL140" s="190"/>
      <c r="AM140" s="190"/>
      <c r="AN140" s="184">
        <f>500-500</f>
        <v>0</v>
      </c>
      <c r="AO140" s="184"/>
      <c r="AP140" s="190"/>
      <c r="AQ140" s="190"/>
      <c r="AR140" s="190"/>
      <c r="AS140" s="184"/>
      <c r="AT140" s="184"/>
      <c r="AU140" s="190"/>
      <c r="AV140" s="300"/>
    </row>
    <row r="141" spans="1:48" ht="27">
      <c r="A141" s="298"/>
      <c r="B141" s="299"/>
      <c r="C141" s="299"/>
      <c r="D141" s="193" t="s">
        <v>273</v>
      </c>
      <c r="E141" s="233">
        <f t="shared" si="50"/>
        <v>0</v>
      </c>
      <c r="F141" s="233">
        <f t="shared" si="50"/>
        <v>0</v>
      </c>
      <c r="G141" s="186" t="e">
        <f t="shared" si="48"/>
        <v>#DIV/0!</v>
      </c>
      <c r="H141" s="184"/>
      <c r="I141" s="184"/>
      <c r="J141" s="190"/>
      <c r="K141" s="184"/>
      <c r="L141" s="184"/>
      <c r="M141" s="190"/>
      <c r="N141" s="184"/>
      <c r="O141" s="184"/>
      <c r="P141" s="190"/>
      <c r="Q141" s="184"/>
      <c r="R141" s="184"/>
      <c r="S141" s="190"/>
      <c r="T141" s="184"/>
      <c r="U141" s="184"/>
      <c r="V141" s="190"/>
      <c r="W141" s="184"/>
      <c r="X141" s="184"/>
      <c r="Y141" s="190"/>
      <c r="Z141" s="184"/>
      <c r="AA141" s="184"/>
      <c r="AB141" s="190"/>
      <c r="AC141" s="184"/>
      <c r="AD141" s="184"/>
      <c r="AE141" s="190"/>
      <c r="AF141" s="184"/>
      <c r="AG141" s="184"/>
      <c r="AH141" s="190"/>
      <c r="AI141" s="184"/>
      <c r="AJ141" s="184"/>
      <c r="AK141" s="190"/>
      <c r="AL141" s="190"/>
      <c r="AM141" s="190"/>
      <c r="AN141" s="184"/>
      <c r="AO141" s="184"/>
      <c r="AP141" s="190"/>
      <c r="AQ141" s="190"/>
      <c r="AR141" s="190"/>
      <c r="AS141" s="184"/>
      <c r="AT141" s="184"/>
      <c r="AU141" s="190"/>
      <c r="AV141" s="300"/>
    </row>
    <row r="142" spans="1:48">
      <c r="A142" s="298" t="s">
        <v>522</v>
      </c>
      <c r="B142" s="299" t="s">
        <v>524</v>
      </c>
      <c r="C142" s="299" t="s">
        <v>434</v>
      </c>
      <c r="D142" s="192" t="s">
        <v>41</v>
      </c>
      <c r="E142" s="233">
        <f t="shared" si="50"/>
        <v>1262.43</v>
      </c>
      <c r="F142" s="233">
        <f t="shared" si="50"/>
        <v>0</v>
      </c>
      <c r="G142" s="186">
        <f t="shared" si="48"/>
        <v>0</v>
      </c>
      <c r="H142" s="186">
        <f>SUM(H143:H145)</f>
        <v>0</v>
      </c>
      <c r="I142" s="186">
        <f t="shared" ref="I142:AU142" si="56">SUM(I143:I145)</f>
        <v>0</v>
      </c>
      <c r="J142" s="186">
        <f t="shared" si="56"/>
        <v>0</v>
      </c>
      <c r="K142" s="186">
        <f t="shared" si="56"/>
        <v>0</v>
      </c>
      <c r="L142" s="186">
        <f t="shared" si="56"/>
        <v>0</v>
      </c>
      <c r="M142" s="186">
        <f t="shared" si="56"/>
        <v>0</v>
      </c>
      <c r="N142" s="186">
        <f t="shared" si="56"/>
        <v>0</v>
      </c>
      <c r="O142" s="186">
        <f t="shared" si="56"/>
        <v>0</v>
      </c>
      <c r="P142" s="186">
        <f t="shared" si="56"/>
        <v>0</v>
      </c>
      <c r="Q142" s="186">
        <f t="shared" si="56"/>
        <v>0</v>
      </c>
      <c r="R142" s="186">
        <f t="shared" si="56"/>
        <v>0</v>
      </c>
      <c r="S142" s="186">
        <f t="shared" si="56"/>
        <v>0</v>
      </c>
      <c r="T142" s="186">
        <f t="shared" si="56"/>
        <v>0</v>
      </c>
      <c r="U142" s="186">
        <f t="shared" si="56"/>
        <v>0</v>
      </c>
      <c r="V142" s="186">
        <f t="shared" si="56"/>
        <v>0</v>
      </c>
      <c r="W142" s="186">
        <f t="shared" si="56"/>
        <v>0</v>
      </c>
      <c r="X142" s="186">
        <f t="shared" si="56"/>
        <v>0</v>
      </c>
      <c r="Y142" s="186">
        <f t="shared" si="56"/>
        <v>0</v>
      </c>
      <c r="Z142" s="186">
        <f t="shared" si="56"/>
        <v>0</v>
      </c>
      <c r="AA142" s="186">
        <f t="shared" si="56"/>
        <v>0</v>
      </c>
      <c r="AB142" s="186">
        <f t="shared" si="56"/>
        <v>0</v>
      </c>
      <c r="AC142" s="186">
        <f t="shared" si="56"/>
        <v>0</v>
      </c>
      <c r="AD142" s="186">
        <f t="shared" si="56"/>
        <v>0</v>
      </c>
      <c r="AE142" s="186">
        <f t="shared" si="56"/>
        <v>0</v>
      </c>
      <c r="AF142" s="186">
        <f t="shared" si="56"/>
        <v>0</v>
      </c>
      <c r="AG142" s="186">
        <f t="shared" si="56"/>
        <v>0</v>
      </c>
      <c r="AH142" s="186">
        <f t="shared" si="56"/>
        <v>0</v>
      </c>
      <c r="AI142" s="186">
        <f t="shared" si="56"/>
        <v>0</v>
      </c>
      <c r="AJ142" s="186">
        <f t="shared" si="56"/>
        <v>0</v>
      </c>
      <c r="AK142" s="186">
        <f t="shared" si="56"/>
        <v>0</v>
      </c>
      <c r="AL142" s="186">
        <f t="shared" si="56"/>
        <v>0</v>
      </c>
      <c r="AM142" s="186">
        <f t="shared" si="56"/>
        <v>0</v>
      </c>
      <c r="AN142" s="186">
        <f t="shared" si="56"/>
        <v>0</v>
      </c>
      <c r="AO142" s="186">
        <f t="shared" si="56"/>
        <v>0</v>
      </c>
      <c r="AP142" s="186">
        <f t="shared" si="56"/>
        <v>0</v>
      </c>
      <c r="AQ142" s="186">
        <f t="shared" si="56"/>
        <v>0</v>
      </c>
      <c r="AR142" s="186">
        <f t="shared" si="56"/>
        <v>0</v>
      </c>
      <c r="AS142" s="186">
        <f t="shared" si="56"/>
        <v>1262.43</v>
      </c>
      <c r="AT142" s="186">
        <f t="shared" si="56"/>
        <v>0</v>
      </c>
      <c r="AU142" s="186">
        <f t="shared" si="56"/>
        <v>0</v>
      </c>
      <c r="AV142" s="300"/>
    </row>
    <row r="143" spans="1:48">
      <c r="A143" s="298"/>
      <c r="B143" s="299"/>
      <c r="C143" s="299"/>
      <c r="D143" s="185" t="s">
        <v>37</v>
      </c>
      <c r="E143" s="233">
        <f t="shared" si="50"/>
        <v>0</v>
      </c>
      <c r="F143" s="233">
        <f t="shared" si="50"/>
        <v>0</v>
      </c>
      <c r="G143" s="186" t="e">
        <f t="shared" si="48"/>
        <v>#DIV/0!</v>
      </c>
      <c r="H143" s="184"/>
      <c r="I143" s="184"/>
      <c r="J143" s="190"/>
      <c r="K143" s="184"/>
      <c r="L143" s="184"/>
      <c r="M143" s="190"/>
      <c r="N143" s="184"/>
      <c r="O143" s="184"/>
      <c r="P143" s="190"/>
      <c r="Q143" s="184"/>
      <c r="R143" s="184"/>
      <c r="S143" s="190"/>
      <c r="T143" s="184"/>
      <c r="U143" s="184"/>
      <c r="V143" s="190"/>
      <c r="W143" s="184"/>
      <c r="X143" s="184"/>
      <c r="Y143" s="190"/>
      <c r="Z143" s="184"/>
      <c r="AA143" s="184"/>
      <c r="AB143" s="190"/>
      <c r="AC143" s="184"/>
      <c r="AD143" s="184"/>
      <c r="AE143" s="190"/>
      <c r="AF143" s="184"/>
      <c r="AG143" s="184"/>
      <c r="AH143" s="190"/>
      <c r="AI143" s="184"/>
      <c r="AJ143" s="184"/>
      <c r="AK143" s="190"/>
      <c r="AL143" s="184"/>
      <c r="AM143" s="184"/>
      <c r="AN143" s="184"/>
      <c r="AO143" s="184"/>
      <c r="AP143" s="190"/>
      <c r="AQ143" s="190"/>
      <c r="AR143" s="190"/>
      <c r="AS143" s="184"/>
      <c r="AT143" s="184"/>
      <c r="AU143" s="190"/>
      <c r="AV143" s="300"/>
    </row>
    <row r="144" spans="1:48" ht="26.4">
      <c r="A144" s="298"/>
      <c r="B144" s="299"/>
      <c r="C144" s="299"/>
      <c r="D144" s="185" t="s">
        <v>2</v>
      </c>
      <c r="E144" s="233">
        <f t="shared" si="50"/>
        <v>0</v>
      </c>
      <c r="F144" s="233">
        <f t="shared" si="50"/>
        <v>0</v>
      </c>
      <c r="G144" s="186" t="e">
        <f t="shared" si="48"/>
        <v>#DIV/0!</v>
      </c>
      <c r="H144" s="184"/>
      <c r="I144" s="184"/>
      <c r="J144" s="190"/>
      <c r="K144" s="184"/>
      <c r="L144" s="184"/>
      <c r="M144" s="190"/>
      <c r="N144" s="184"/>
      <c r="O144" s="184"/>
      <c r="P144" s="190"/>
      <c r="Q144" s="184"/>
      <c r="R144" s="184"/>
      <c r="S144" s="190"/>
      <c r="T144" s="184"/>
      <c r="U144" s="184"/>
      <c r="V144" s="190"/>
      <c r="W144" s="184"/>
      <c r="X144" s="184"/>
      <c r="Y144" s="190"/>
      <c r="Z144" s="184"/>
      <c r="AA144" s="184"/>
      <c r="AB144" s="190"/>
      <c r="AC144" s="184"/>
      <c r="AD144" s="184"/>
      <c r="AE144" s="190"/>
      <c r="AF144" s="184"/>
      <c r="AG144" s="184"/>
      <c r="AH144" s="190"/>
      <c r="AI144" s="184"/>
      <c r="AJ144" s="184"/>
      <c r="AK144" s="190"/>
      <c r="AL144" s="190"/>
      <c r="AM144" s="190"/>
      <c r="AN144" s="184"/>
      <c r="AO144" s="184"/>
      <c r="AP144" s="190"/>
      <c r="AQ144" s="190"/>
      <c r="AR144" s="190"/>
      <c r="AS144" s="184"/>
      <c r="AT144" s="184"/>
      <c r="AU144" s="190"/>
      <c r="AV144" s="300"/>
    </row>
    <row r="145" spans="1:48">
      <c r="A145" s="298"/>
      <c r="B145" s="299"/>
      <c r="C145" s="299"/>
      <c r="D145" s="185" t="s">
        <v>43</v>
      </c>
      <c r="E145" s="233">
        <f t="shared" si="50"/>
        <v>1262.43</v>
      </c>
      <c r="F145" s="233">
        <f t="shared" si="50"/>
        <v>0</v>
      </c>
      <c r="G145" s="186">
        <f t="shared" si="48"/>
        <v>0</v>
      </c>
      <c r="H145" s="184"/>
      <c r="I145" s="184"/>
      <c r="J145" s="190"/>
      <c r="K145" s="184"/>
      <c r="L145" s="184"/>
      <c r="M145" s="190"/>
      <c r="N145" s="184"/>
      <c r="O145" s="184"/>
      <c r="P145" s="190"/>
      <c r="Q145" s="184"/>
      <c r="R145" s="184"/>
      <c r="S145" s="190"/>
      <c r="T145" s="184"/>
      <c r="U145" s="184"/>
      <c r="V145" s="190"/>
      <c r="W145" s="184"/>
      <c r="X145" s="184"/>
      <c r="Y145" s="190"/>
      <c r="Z145" s="184"/>
      <c r="AA145" s="184"/>
      <c r="AB145" s="190"/>
      <c r="AC145" s="184"/>
      <c r="AD145" s="184"/>
      <c r="AE145" s="190"/>
      <c r="AF145" s="184"/>
      <c r="AG145" s="184"/>
      <c r="AH145" s="190"/>
      <c r="AI145" s="184"/>
      <c r="AJ145" s="184"/>
      <c r="AK145" s="190"/>
      <c r="AL145" s="190"/>
      <c r="AM145" s="190"/>
      <c r="AN145" s="184"/>
      <c r="AO145" s="184"/>
      <c r="AP145" s="190"/>
      <c r="AQ145" s="190"/>
      <c r="AR145" s="190"/>
      <c r="AS145" s="184">
        <v>1262.43</v>
      </c>
      <c r="AT145" s="184"/>
      <c r="AU145" s="190"/>
      <c r="AV145" s="300"/>
    </row>
    <row r="146" spans="1:48" ht="27">
      <c r="A146" s="298"/>
      <c r="B146" s="299"/>
      <c r="C146" s="299"/>
      <c r="D146" s="193" t="s">
        <v>273</v>
      </c>
      <c r="E146" s="233">
        <f t="shared" si="50"/>
        <v>0</v>
      </c>
      <c r="F146" s="233">
        <f t="shared" si="50"/>
        <v>0</v>
      </c>
      <c r="G146" s="186" t="e">
        <f t="shared" si="48"/>
        <v>#DIV/0!</v>
      </c>
      <c r="H146" s="184"/>
      <c r="I146" s="184"/>
      <c r="J146" s="190"/>
      <c r="K146" s="184"/>
      <c r="L146" s="184"/>
      <c r="M146" s="190"/>
      <c r="N146" s="184"/>
      <c r="O146" s="184"/>
      <c r="P146" s="190"/>
      <c r="Q146" s="184"/>
      <c r="R146" s="184"/>
      <c r="S146" s="190"/>
      <c r="T146" s="184"/>
      <c r="U146" s="184"/>
      <c r="V146" s="190"/>
      <c r="W146" s="184"/>
      <c r="X146" s="184"/>
      <c r="Y146" s="190"/>
      <c r="Z146" s="184"/>
      <c r="AA146" s="184"/>
      <c r="AB146" s="190"/>
      <c r="AC146" s="184"/>
      <c r="AD146" s="184"/>
      <c r="AE146" s="190"/>
      <c r="AF146" s="184"/>
      <c r="AG146" s="184"/>
      <c r="AH146" s="190"/>
      <c r="AI146" s="184"/>
      <c r="AJ146" s="184"/>
      <c r="AK146" s="190"/>
      <c r="AL146" s="190"/>
      <c r="AM146" s="190"/>
      <c r="AN146" s="184"/>
      <c r="AO146" s="184"/>
      <c r="AP146" s="190"/>
      <c r="AQ146" s="190"/>
      <c r="AR146" s="190"/>
      <c r="AS146" s="184"/>
      <c r="AT146" s="184"/>
      <c r="AU146" s="190"/>
      <c r="AV146" s="300"/>
    </row>
    <row r="147" spans="1:48">
      <c r="A147" s="298" t="s">
        <v>523</v>
      </c>
      <c r="B147" s="299" t="s">
        <v>525</v>
      </c>
      <c r="C147" s="299" t="s">
        <v>434</v>
      </c>
      <c r="D147" s="192" t="s">
        <v>41</v>
      </c>
      <c r="E147" s="233">
        <f t="shared" si="50"/>
        <v>844.48</v>
      </c>
      <c r="F147" s="233">
        <f t="shared" si="50"/>
        <v>0</v>
      </c>
      <c r="G147" s="186">
        <f t="shared" si="48"/>
        <v>0</v>
      </c>
      <c r="H147" s="186">
        <f>SUM(H148:H150)</f>
        <v>0</v>
      </c>
      <c r="I147" s="186">
        <f t="shared" ref="I147:AU147" si="57">SUM(I148:I150)</f>
        <v>0</v>
      </c>
      <c r="J147" s="186">
        <f t="shared" si="57"/>
        <v>0</v>
      </c>
      <c r="K147" s="186">
        <f t="shared" si="57"/>
        <v>0</v>
      </c>
      <c r="L147" s="186">
        <f t="shared" si="57"/>
        <v>0</v>
      </c>
      <c r="M147" s="186">
        <f t="shared" si="57"/>
        <v>0</v>
      </c>
      <c r="N147" s="186">
        <f t="shared" si="57"/>
        <v>0</v>
      </c>
      <c r="O147" s="186">
        <f t="shared" si="57"/>
        <v>0</v>
      </c>
      <c r="P147" s="186">
        <f t="shared" si="57"/>
        <v>0</v>
      </c>
      <c r="Q147" s="186">
        <f t="shared" si="57"/>
        <v>0</v>
      </c>
      <c r="R147" s="186">
        <f t="shared" si="57"/>
        <v>0</v>
      </c>
      <c r="S147" s="186">
        <f t="shared" si="57"/>
        <v>0</v>
      </c>
      <c r="T147" s="186">
        <f t="shared" si="57"/>
        <v>0</v>
      </c>
      <c r="U147" s="186">
        <f t="shared" si="57"/>
        <v>0</v>
      </c>
      <c r="V147" s="186">
        <f t="shared" si="57"/>
        <v>0</v>
      </c>
      <c r="W147" s="186">
        <f t="shared" si="57"/>
        <v>0</v>
      </c>
      <c r="X147" s="186">
        <f t="shared" si="57"/>
        <v>0</v>
      </c>
      <c r="Y147" s="186">
        <f t="shared" si="57"/>
        <v>0</v>
      </c>
      <c r="Z147" s="186">
        <f t="shared" si="57"/>
        <v>0</v>
      </c>
      <c r="AA147" s="186">
        <f t="shared" si="57"/>
        <v>0</v>
      </c>
      <c r="AB147" s="186">
        <f t="shared" si="57"/>
        <v>0</v>
      </c>
      <c r="AC147" s="186">
        <f t="shared" si="57"/>
        <v>0</v>
      </c>
      <c r="AD147" s="186">
        <f t="shared" si="57"/>
        <v>0</v>
      </c>
      <c r="AE147" s="186">
        <f t="shared" si="57"/>
        <v>0</v>
      </c>
      <c r="AF147" s="186">
        <f t="shared" si="57"/>
        <v>0</v>
      </c>
      <c r="AG147" s="186">
        <f t="shared" si="57"/>
        <v>0</v>
      </c>
      <c r="AH147" s="186">
        <f t="shared" si="57"/>
        <v>0</v>
      </c>
      <c r="AI147" s="186">
        <f t="shared" si="57"/>
        <v>0</v>
      </c>
      <c r="AJ147" s="186">
        <f t="shared" si="57"/>
        <v>0</v>
      </c>
      <c r="AK147" s="186">
        <f t="shared" si="57"/>
        <v>0</v>
      </c>
      <c r="AL147" s="186">
        <f t="shared" si="57"/>
        <v>0</v>
      </c>
      <c r="AM147" s="186">
        <f t="shared" si="57"/>
        <v>0</v>
      </c>
      <c r="AN147" s="186">
        <f t="shared" si="57"/>
        <v>0</v>
      </c>
      <c r="AO147" s="186">
        <f t="shared" si="57"/>
        <v>0</v>
      </c>
      <c r="AP147" s="186">
        <f t="shared" si="57"/>
        <v>0</v>
      </c>
      <c r="AQ147" s="186">
        <f t="shared" si="57"/>
        <v>0</v>
      </c>
      <c r="AR147" s="186">
        <f t="shared" si="57"/>
        <v>0</v>
      </c>
      <c r="AS147" s="186">
        <f t="shared" si="57"/>
        <v>844.48</v>
      </c>
      <c r="AT147" s="186">
        <f t="shared" si="57"/>
        <v>0</v>
      </c>
      <c r="AU147" s="186">
        <f t="shared" si="57"/>
        <v>0</v>
      </c>
      <c r="AV147" s="300"/>
    </row>
    <row r="148" spans="1:48">
      <c r="A148" s="298"/>
      <c r="B148" s="299"/>
      <c r="C148" s="299"/>
      <c r="D148" s="185" t="s">
        <v>37</v>
      </c>
      <c r="E148" s="233">
        <f t="shared" si="50"/>
        <v>0</v>
      </c>
      <c r="F148" s="233">
        <f t="shared" si="50"/>
        <v>0</v>
      </c>
      <c r="G148" s="186" t="e">
        <f t="shared" si="48"/>
        <v>#DIV/0!</v>
      </c>
      <c r="H148" s="184"/>
      <c r="I148" s="184"/>
      <c r="J148" s="190"/>
      <c r="K148" s="184"/>
      <c r="L148" s="184"/>
      <c r="M148" s="190"/>
      <c r="N148" s="184"/>
      <c r="O148" s="184"/>
      <c r="P148" s="190"/>
      <c r="Q148" s="184"/>
      <c r="R148" s="184"/>
      <c r="S148" s="190"/>
      <c r="T148" s="184"/>
      <c r="U148" s="184"/>
      <c r="V148" s="190"/>
      <c r="W148" s="184"/>
      <c r="X148" s="184"/>
      <c r="Y148" s="190"/>
      <c r="Z148" s="184"/>
      <c r="AA148" s="184"/>
      <c r="AB148" s="190"/>
      <c r="AC148" s="184"/>
      <c r="AD148" s="184"/>
      <c r="AE148" s="190"/>
      <c r="AF148" s="184"/>
      <c r="AG148" s="184"/>
      <c r="AH148" s="190"/>
      <c r="AI148" s="184"/>
      <c r="AJ148" s="184"/>
      <c r="AK148" s="190"/>
      <c r="AL148" s="184"/>
      <c r="AM148" s="184"/>
      <c r="AN148" s="184"/>
      <c r="AO148" s="184"/>
      <c r="AP148" s="190"/>
      <c r="AQ148" s="190"/>
      <c r="AR148" s="190"/>
      <c r="AS148" s="184"/>
      <c r="AT148" s="184"/>
      <c r="AU148" s="190"/>
      <c r="AV148" s="300"/>
    </row>
    <row r="149" spans="1:48" ht="26.4">
      <c r="A149" s="298"/>
      <c r="B149" s="299"/>
      <c r="C149" s="299"/>
      <c r="D149" s="185" t="s">
        <v>2</v>
      </c>
      <c r="E149" s="233">
        <f t="shared" si="50"/>
        <v>0</v>
      </c>
      <c r="F149" s="233">
        <f t="shared" si="50"/>
        <v>0</v>
      </c>
      <c r="G149" s="186" t="e">
        <f t="shared" si="48"/>
        <v>#DIV/0!</v>
      </c>
      <c r="H149" s="184"/>
      <c r="I149" s="184"/>
      <c r="J149" s="190"/>
      <c r="K149" s="184"/>
      <c r="L149" s="184"/>
      <c r="M149" s="190"/>
      <c r="N149" s="184"/>
      <c r="O149" s="184"/>
      <c r="P149" s="190"/>
      <c r="Q149" s="184"/>
      <c r="R149" s="184"/>
      <c r="S149" s="190"/>
      <c r="T149" s="184"/>
      <c r="U149" s="184"/>
      <c r="V149" s="190"/>
      <c r="W149" s="184"/>
      <c r="X149" s="184"/>
      <c r="Y149" s="190"/>
      <c r="Z149" s="184"/>
      <c r="AA149" s="184"/>
      <c r="AB149" s="190"/>
      <c r="AC149" s="184"/>
      <c r="AD149" s="184"/>
      <c r="AE149" s="190"/>
      <c r="AF149" s="184"/>
      <c r="AG149" s="184"/>
      <c r="AH149" s="190"/>
      <c r="AI149" s="184"/>
      <c r="AJ149" s="184"/>
      <c r="AK149" s="190"/>
      <c r="AL149" s="190"/>
      <c r="AM149" s="190"/>
      <c r="AN149" s="184"/>
      <c r="AO149" s="184"/>
      <c r="AP149" s="190"/>
      <c r="AQ149" s="190"/>
      <c r="AR149" s="190"/>
      <c r="AS149" s="184"/>
      <c r="AT149" s="184"/>
      <c r="AU149" s="190"/>
      <c r="AV149" s="300"/>
    </row>
    <row r="150" spans="1:48">
      <c r="A150" s="298"/>
      <c r="B150" s="299"/>
      <c r="C150" s="299"/>
      <c r="D150" s="185" t="s">
        <v>43</v>
      </c>
      <c r="E150" s="233">
        <f t="shared" si="50"/>
        <v>844.48</v>
      </c>
      <c r="F150" s="233">
        <f t="shared" si="50"/>
        <v>0</v>
      </c>
      <c r="G150" s="186">
        <f t="shared" si="48"/>
        <v>0</v>
      </c>
      <c r="H150" s="184"/>
      <c r="I150" s="184"/>
      <c r="J150" s="190"/>
      <c r="K150" s="184"/>
      <c r="L150" s="184"/>
      <c r="M150" s="190"/>
      <c r="N150" s="184"/>
      <c r="O150" s="184"/>
      <c r="P150" s="190"/>
      <c r="Q150" s="184"/>
      <c r="R150" s="184"/>
      <c r="S150" s="190"/>
      <c r="T150" s="184"/>
      <c r="U150" s="184"/>
      <c r="V150" s="190"/>
      <c r="W150" s="184"/>
      <c r="X150" s="184"/>
      <c r="Y150" s="190"/>
      <c r="Z150" s="184"/>
      <c r="AA150" s="184"/>
      <c r="AB150" s="190"/>
      <c r="AC150" s="184"/>
      <c r="AD150" s="184"/>
      <c r="AE150" s="190"/>
      <c r="AF150" s="184"/>
      <c r="AG150" s="184"/>
      <c r="AH150" s="190"/>
      <c r="AI150" s="184"/>
      <c r="AJ150" s="184"/>
      <c r="AK150" s="190"/>
      <c r="AL150" s="190"/>
      <c r="AM150" s="190"/>
      <c r="AN150" s="184"/>
      <c r="AO150" s="184"/>
      <c r="AP150" s="190"/>
      <c r="AQ150" s="190"/>
      <c r="AR150" s="190"/>
      <c r="AS150" s="184">
        <v>844.48</v>
      </c>
      <c r="AT150" s="184"/>
      <c r="AU150" s="190"/>
      <c r="AV150" s="300"/>
    </row>
    <row r="151" spans="1:48" ht="27">
      <c r="A151" s="298"/>
      <c r="B151" s="299"/>
      <c r="C151" s="299"/>
      <c r="D151" s="193" t="s">
        <v>273</v>
      </c>
      <c r="E151" s="233">
        <f t="shared" si="50"/>
        <v>0</v>
      </c>
      <c r="F151" s="233">
        <f t="shared" si="50"/>
        <v>0</v>
      </c>
      <c r="G151" s="186" t="e">
        <f t="shared" si="48"/>
        <v>#DIV/0!</v>
      </c>
      <c r="H151" s="184"/>
      <c r="I151" s="184"/>
      <c r="J151" s="190"/>
      <c r="K151" s="184"/>
      <c r="L151" s="184"/>
      <c r="M151" s="190"/>
      <c r="N151" s="184"/>
      <c r="O151" s="184"/>
      <c r="P151" s="190"/>
      <c r="Q151" s="184"/>
      <c r="R151" s="184"/>
      <c r="S151" s="190"/>
      <c r="T151" s="184"/>
      <c r="U151" s="184"/>
      <c r="V151" s="190"/>
      <c r="W151" s="184"/>
      <c r="X151" s="184"/>
      <c r="Y151" s="190"/>
      <c r="Z151" s="184"/>
      <c r="AA151" s="184"/>
      <c r="AB151" s="190"/>
      <c r="AC151" s="184"/>
      <c r="AD151" s="184"/>
      <c r="AE151" s="190"/>
      <c r="AF151" s="184"/>
      <c r="AG151" s="184"/>
      <c r="AH151" s="190"/>
      <c r="AI151" s="184"/>
      <c r="AJ151" s="184"/>
      <c r="AK151" s="190"/>
      <c r="AL151" s="190"/>
      <c r="AM151" s="190"/>
      <c r="AN151" s="184"/>
      <c r="AO151" s="184"/>
      <c r="AP151" s="190"/>
      <c r="AQ151" s="190"/>
      <c r="AR151" s="190"/>
      <c r="AS151" s="184"/>
      <c r="AT151" s="184"/>
      <c r="AU151" s="190"/>
      <c r="AV151" s="300"/>
    </row>
    <row r="152" spans="1:48">
      <c r="A152" s="298" t="s">
        <v>526</v>
      </c>
      <c r="B152" s="299" t="s">
        <v>527</v>
      </c>
      <c r="C152" s="299" t="s">
        <v>434</v>
      </c>
      <c r="D152" s="192" t="s">
        <v>41</v>
      </c>
      <c r="E152" s="233">
        <f t="shared" si="50"/>
        <v>3138.53</v>
      </c>
      <c r="F152" s="233">
        <f t="shared" si="50"/>
        <v>0</v>
      </c>
      <c r="G152" s="186">
        <f t="shared" si="48"/>
        <v>0</v>
      </c>
      <c r="H152" s="186">
        <f>SUM(H153:H155)</f>
        <v>0</v>
      </c>
      <c r="I152" s="186">
        <f t="shared" ref="I152:AU152" si="58">SUM(I153:I155)</f>
        <v>0</v>
      </c>
      <c r="J152" s="186">
        <f t="shared" si="58"/>
        <v>0</v>
      </c>
      <c r="K152" s="186">
        <f t="shared" si="58"/>
        <v>0</v>
      </c>
      <c r="L152" s="186">
        <f t="shared" si="58"/>
        <v>0</v>
      </c>
      <c r="M152" s="186">
        <f t="shared" si="58"/>
        <v>0</v>
      </c>
      <c r="N152" s="186">
        <f t="shared" si="58"/>
        <v>0</v>
      </c>
      <c r="O152" s="186">
        <f t="shared" si="58"/>
        <v>0</v>
      </c>
      <c r="P152" s="186">
        <f t="shared" si="58"/>
        <v>0</v>
      </c>
      <c r="Q152" s="186">
        <f t="shared" si="58"/>
        <v>0</v>
      </c>
      <c r="R152" s="186">
        <f t="shared" si="58"/>
        <v>0</v>
      </c>
      <c r="S152" s="186">
        <f t="shared" si="58"/>
        <v>0</v>
      </c>
      <c r="T152" s="186">
        <f t="shared" si="58"/>
        <v>0</v>
      </c>
      <c r="U152" s="186">
        <f t="shared" si="58"/>
        <v>0</v>
      </c>
      <c r="V152" s="186">
        <f t="shared" si="58"/>
        <v>0</v>
      </c>
      <c r="W152" s="186">
        <f t="shared" si="58"/>
        <v>0</v>
      </c>
      <c r="X152" s="186">
        <f t="shared" si="58"/>
        <v>0</v>
      </c>
      <c r="Y152" s="186">
        <f t="shared" si="58"/>
        <v>0</v>
      </c>
      <c r="Z152" s="186">
        <f t="shared" si="58"/>
        <v>0</v>
      </c>
      <c r="AA152" s="186">
        <f t="shared" si="58"/>
        <v>0</v>
      </c>
      <c r="AB152" s="186">
        <f t="shared" si="58"/>
        <v>0</v>
      </c>
      <c r="AC152" s="186">
        <f t="shared" si="58"/>
        <v>0</v>
      </c>
      <c r="AD152" s="186">
        <f t="shared" si="58"/>
        <v>0</v>
      </c>
      <c r="AE152" s="186">
        <f t="shared" si="58"/>
        <v>0</v>
      </c>
      <c r="AF152" s="186">
        <f t="shared" si="58"/>
        <v>0</v>
      </c>
      <c r="AG152" s="186">
        <f t="shared" si="58"/>
        <v>0</v>
      </c>
      <c r="AH152" s="186">
        <f t="shared" si="58"/>
        <v>0</v>
      </c>
      <c r="AI152" s="186">
        <f t="shared" si="58"/>
        <v>0</v>
      </c>
      <c r="AJ152" s="186">
        <f t="shared" si="58"/>
        <v>0</v>
      </c>
      <c r="AK152" s="186">
        <f t="shared" si="58"/>
        <v>0</v>
      </c>
      <c r="AL152" s="186">
        <f t="shared" si="58"/>
        <v>0</v>
      </c>
      <c r="AM152" s="186">
        <f t="shared" si="58"/>
        <v>0</v>
      </c>
      <c r="AN152" s="186">
        <f t="shared" si="58"/>
        <v>0</v>
      </c>
      <c r="AO152" s="186">
        <f t="shared" si="58"/>
        <v>0</v>
      </c>
      <c r="AP152" s="186">
        <f t="shared" si="58"/>
        <v>0</v>
      </c>
      <c r="AQ152" s="186">
        <f t="shared" si="58"/>
        <v>0</v>
      </c>
      <c r="AR152" s="186">
        <f t="shared" si="58"/>
        <v>0</v>
      </c>
      <c r="AS152" s="186">
        <f t="shared" si="58"/>
        <v>3138.53</v>
      </c>
      <c r="AT152" s="186">
        <f t="shared" si="58"/>
        <v>0</v>
      </c>
      <c r="AU152" s="186">
        <f t="shared" si="58"/>
        <v>0</v>
      </c>
      <c r="AV152" s="300"/>
    </row>
    <row r="153" spans="1:48">
      <c r="A153" s="298"/>
      <c r="B153" s="299"/>
      <c r="C153" s="299"/>
      <c r="D153" s="185" t="s">
        <v>37</v>
      </c>
      <c r="E153" s="233">
        <f t="shared" si="50"/>
        <v>0</v>
      </c>
      <c r="F153" s="233">
        <f t="shared" si="50"/>
        <v>0</v>
      </c>
      <c r="G153" s="186" t="e">
        <f t="shared" si="48"/>
        <v>#DIV/0!</v>
      </c>
      <c r="H153" s="184"/>
      <c r="I153" s="184"/>
      <c r="J153" s="190"/>
      <c r="K153" s="184"/>
      <c r="L153" s="184"/>
      <c r="M153" s="190"/>
      <c r="N153" s="184"/>
      <c r="O153" s="184"/>
      <c r="P153" s="190"/>
      <c r="Q153" s="184"/>
      <c r="R153" s="184"/>
      <c r="S153" s="190"/>
      <c r="T153" s="184"/>
      <c r="U153" s="184"/>
      <c r="V153" s="190"/>
      <c r="W153" s="184"/>
      <c r="X153" s="184"/>
      <c r="Y153" s="190"/>
      <c r="Z153" s="184"/>
      <c r="AA153" s="184"/>
      <c r="AB153" s="190"/>
      <c r="AC153" s="184"/>
      <c r="AD153" s="184"/>
      <c r="AE153" s="190"/>
      <c r="AF153" s="184"/>
      <c r="AG153" s="184"/>
      <c r="AH153" s="190"/>
      <c r="AI153" s="184"/>
      <c r="AJ153" s="184"/>
      <c r="AK153" s="190"/>
      <c r="AL153" s="184"/>
      <c r="AM153" s="184"/>
      <c r="AN153" s="184"/>
      <c r="AO153" s="184"/>
      <c r="AP153" s="190"/>
      <c r="AQ153" s="190"/>
      <c r="AR153" s="190"/>
      <c r="AS153" s="184"/>
      <c r="AT153" s="184"/>
      <c r="AU153" s="190"/>
      <c r="AV153" s="300"/>
    </row>
    <row r="154" spans="1:48" ht="26.4">
      <c r="A154" s="298"/>
      <c r="B154" s="299"/>
      <c r="C154" s="299"/>
      <c r="D154" s="185" t="s">
        <v>2</v>
      </c>
      <c r="E154" s="233">
        <f t="shared" si="50"/>
        <v>0</v>
      </c>
      <c r="F154" s="233">
        <f t="shared" si="50"/>
        <v>0</v>
      </c>
      <c r="G154" s="186" t="e">
        <f t="shared" si="48"/>
        <v>#DIV/0!</v>
      </c>
      <c r="H154" s="184"/>
      <c r="I154" s="184"/>
      <c r="J154" s="190"/>
      <c r="K154" s="184"/>
      <c r="L154" s="184"/>
      <c r="M154" s="190"/>
      <c r="N154" s="184"/>
      <c r="O154" s="184"/>
      <c r="P154" s="190"/>
      <c r="Q154" s="184"/>
      <c r="R154" s="184"/>
      <c r="S154" s="190"/>
      <c r="T154" s="184"/>
      <c r="U154" s="184"/>
      <c r="V154" s="190"/>
      <c r="W154" s="184"/>
      <c r="X154" s="184"/>
      <c r="Y154" s="190"/>
      <c r="Z154" s="184"/>
      <c r="AA154" s="184"/>
      <c r="AB154" s="190"/>
      <c r="AC154" s="184"/>
      <c r="AD154" s="184"/>
      <c r="AE154" s="190"/>
      <c r="AF154" s="184"/>
      <c r="AG154" s="184"/>
      <c r="AH154" s="190"/>
      <c r="AI154" s="184"/>
      <c r="AJ154" s="184"/>
      <c r="AK154" s="190"/>
      <c r="AL154" s="190"/>
      <c r="AM154" s="190"/>
      <c r="AN154" s="184"/>
      <c r="AO154" s="184"/>
      <c r="AP154" s="190"/>
      <c r="AQ154" s="190"/>
      <c r="AR154" s="190"/>
      <c r="AS154" s="184"/>
      <c r="AT154" s="184"/>
      <c r="AU154" s="190"/>
      <c r="AV154" s="300"/>
    </row>
    <row r="155" spans="1:48">
      <c r="A155" s="298"/>
      <c r="B155" s="299"/>
      <c r="C155" s="299"/>
      <c r="D155" s="185" t="s">
        <v>43</v>
      </c>
      <c r="E155" s="233">
        <f t="shared" si="50"/>
        <v>3138.53</v>
      </c>
      <c r="F155" s="233">
        <f t="shared" si="50"/>
        <v>0</v>
      </c>
      <c r="G155" s="186">
        <f t="shared" si="48"/>
        <v>0</v>
      </c>
      <c r="H155" s="184"/>
      <c r="I155" s="184"/>
      <c r="J155" s="190"/>
      <c r="K155" s="184"/>
      <c r="L155" s="184"/>
      <c r="M155" s="190"/>
      <c r="N155" s="184"/>
      <c r="O155" s="184"/>
      <c r="P155" s="190"/>
      <c r="Q155" s="184"/>
      <c r="R155" s="184"/>
      <c r="S155" s="190"/>
      <c r="T155" s="184"/>
      <c r="U155" s="184"/>
      <c r="V155" s="190"/>
      <c r="W155" s="184"/>
      <c r="X155" s="184"/>
      <c r="Y155" s="190"/>
      <c r="Z155" s="184"/>
      <c r="AA155" s="184"/>
      <c r="AB155" s="190"/>
      <c r="AC155" s="184"/>
      <c r="AD155" s="184"/>
      <c r="AE155" s="190"/>
      <c r="AF155" s="184"/>
      <c r="AG155" s="184"/>
      <c r="AH155" s="190"/>
      <c r="AI155" s="184"/>
      <c r="AJ155" s="184"/>
      <c r="AK155" s="190"/>
      <c r="AL155" s="190"/>
      <c r="AM155" s="190"/>
      <c r="AN155" s="184"/>
      <c r="AO155" s="184"/>
      <c r="AP155" s="190"/>
      <c r="AQ155" s="190"/>
      <c r="AR155" s="190"/>
      <c r="AS155" s="184">
        <v>3138.53</v>
      </c>
      <c r="AT155" s="184"/>
      <c r="AU155" s="190"/>
      <c r="AV155" s="300"/>
    </row>
    <row r="156" spans="1:48" ht="27">
      <c r="A156" s="298"/>
      <c r="B156" s="299"/>
      <c r="C156" s="299"/>
      <c r="D156" s="193" t="s">
        <v>273</v>
      </c>
      <c r="E156" s="233">
        <f t="shared" si="50"/>
        <v>0</v>
      </c>
      <c r="F156" s="233">
        <f t="shared" si="50"/>
        <v>0</v>
      </c>
      <c r="G156" s="186" t="e">
        <f t="shared" si="48"/>
        <v>#DIV/0!</v>
      </c>
      <c r="H156" s="184"/>
      <c r="I156" s="184"/>
      <c r="J156" s="190"/>
      <c r="K156" s="184"/>
      <c r="L156" s="184"/>
      <c r="M156" s="190"/>
      <c r="N156" s="184"/>
      <c r="O156" s="184"/>
      <c r="P156" s="190"/>
      <c r="Q156" s="184"/>
      <c r="R156" s="184"/>
      <c r="S156" s="190"/>
      <c r="T156" s="184"/>
      <c r="U156" s="184"/>
      <c r="V156" s="190"/>
      <c r="W156" s="184"/>
      <c r="X156" s="184"/>
      <c r="Y156" s="190"/>
      <c r="Z156" s="184"/>
      <c r="AA156" s="184"/>
      <c r="AB156" s="190"/>
      <c r="AC156" s="184"/>
      <c r="AD156" s="184"/>
      <c r="AE156" s="190"/>
      <c r="AF156" s="184"/>
      <c r="AG156" s="184"/>
      <c r="AH156" s="190"/>
      <c r="AI156" s="184"/>
      <c r="AJ156" s="184"/>
      <c r="AK156" s="190"/>
      <c r="AL156" s="190"/>
      <c r="AM156" s="190"/>
      <c r="AN156" s="184"/>
      <c r="AO156" s="184"/>
      <c r="AP156" s="190"/>
      <c r="AQ156" s="190"/>
      <c r="AR156" s="190"/>
      <c r="AS156" s="184"/>
      <c r="AT156" s="184"/>
      <c r="AU156" s="190"/>
      <c r="AV156" s="300"/>
    </row>
    <row r="157" spans="1:48">
      <c r="A157" s="298" t="s">
        <v>529</v>
      </c>
      <c r="B157" s="299" t="s">
        <v>528</v>
      </c>
      <c r="C157" s="299" t="s">
        <v>434</v>
      </c>
      <c r="D157" s="192" t="s">
        <v>41</v>
      </c>
      <c r="E157" s="233">
        <f t="shared" si="50"/>
        <v>5000</v>
      </c>
      <c r="F157" s="233">
        <f t="shared" si="50"/>
        <v>0</v>
      </c>
      <c r="G157" s="186">
        <f t="shared" si="48"/>
        <v>0</v>
      </c>
      <c r="H157" s="186">
        <f>SUM(H158:H160)</f>
        <v>0</v>
      </c>
      <c r="I157" s="186">
        <f t="shared" ref="I157:AU157" si="59">SUM(I158:I160)</f>
        <v>0</v>
      </c>
      <c r="J157" s="186">
        <f t="shared" si="59"/>
        <v>0</v>
      </c>
      <c r="K157" s="186">
        <f t="shared" si="59"/>
        <v>0</v>
      </c>
      <c r="L157" s="186">
        <f t="shared" si="59"/>
        <v>0</v>
      </c>
      <c r="M157" s="186">
        <f t="shared" si="59"/>
        <v>0</v>
      </c>
      <c r="N157" s="186">
        <f t="shared" si="59"/>
        <v>0</v>
      </c>
      <c r="O157" s="186">
        <f t="shared" si="59"/>
        <v>0</v>
      </c>
      <c r="P157" s="186">
        <f t="shared" si="59"/>
        <v>0</v>
      </c>
      <c r="Q157" s="186">
        <f t="shared" si="59"/>
        <v>0</v>
      </c>
      <c r="R157" s="186">
        <f t="shared" si="59"/>
        <v>0</v>
      </c>
      <c r="S157" s="186">
        <f t="shared" si="59"/>
        <v>0</v>
      </c>
      <c r="T157" s="186">
        <f t="shared" si="59"/>
        <v>0</v>
      </c>
      <c r="U157" s="186">
        <f t="shared" si="59"/>
        <v>0</v>
      </c>
      <c r="V157" s="186">
        <f t="shared" si="59"/>
        <v>0</v>
      </c>
      <c r="W157" s="186">
        <f t="shared" si="59"/>
        <v>0</v>
      </c>
      <c r="X157" s="186">
        <f t="shared" si="59"/>
        <v>0</v>
      </c>
      <c r="Y157" s="186">
        <f t="shared" si="59"/>
        <v>0</v>
      </c>
      <c r="Z157" s="186">
        <f t="shared" si="59"/>
        <v>0</v>
      </c>
      <c r="AA157" s="186">
        <f t="shared" si="59"/>
        <v>0</v>
      </c>
      <c r="AB157" s="186">
        <f t="shared" si="59"/>
        <v>0</v>
      </c>
      <c r="AC157" s="186">
        <f t="shared" si="59"/>
        <v>0</v>
      </c>
      <c r="AD157" s="186">
        <f t="shared" si="59"/>
        <v>0</v>
      </c>
      <c r="AE157" s="186">
        <f t="shared" si="59"/>
        <v>0</v>
      </c>
      <c r="AF157" s="186">
        <f t="shared" si="59"/>
        <v>0</v>
      </c>
      <c r="AG157" s="186">
        <f t="shared" si="59"/>
        <v>0</v>
      </c>
      <c r="AH157" s="186">
        <f t="shared" si="59"/>
        <v>0</v>
      </c>
      <c r="AI157" s="186">
        <f t="shared" si="59"/>
        <v>0</v>
      </c>
      <c r="AJ157" s="186">
        <f t="shared" si="59"/>
        <v>0</v>
      </c>
      <c r="AK157" s="186">
        <f t="shared" si="59"/>
        <v>0</v>
      </c>
      <c r="AL157" s="186">
        <f t="shared" si="59"/>
        <v>0</v>
      </c>
      <c r="AM157" s="186">
        <f t="shared" si="59"/>
        <v>0</v>
      </c>
      <c r="AN157" s="186">
        <f t="shared" si="59"/>
        <v>0</v>
      </c>
      <c r="AO157" s="186">
        <f t="shared" si="59"/>
        <v>0</v>
      </c>
      <c r="AP157" s="186">
        <f t="shared" si="59"/>
        <v>0</v>
      </c>
      <c r="AQ157" s="186">
        <f t="shared" si="59"/>
        <v>0</v>
      </c>
      <c r="AR157" s="186">
        <f t="shared" si="59"/>
        <v>0</v>
      </c>
      <c r="AS157" s="186">
        <f t="shared" si="59"/>
        <v>5000</v>
      </c>
      <c r="AT157" s="186">
        <f t="shared" si="59"/>
        <v>0</v>
      </c>
      <c r="AU157" s="186">
        <f t="shared" si="59"/>
        <v>0</v>
      </c>
      <c r="AV157" s="300"/>
    </row>
    <row r="158" spans="1:48">
      <c r="A158" s="298"/>
      <c r="B158" s="299"/>
      <c r="C158" s="299"/>
      <c r="D158" s="185" t="s">
        <v>37</v>
      </c>
      <c r="E158" s="233">
        <f t="shared" si="50"/>
        <v>0</v>
      </c>
      <c r="F158" s="233">
        <f t="shared" si="50"/>
        <v>0</v>
      </c>
      <c r="G158" s="186" t="e">
        <f t="shared" si="48"/>
        <v>#DIV/0!</v>
      </c>
      <c r="H158" s="184"/>
      <c r="I158" s="184"/>
      <c r="J158" s="190"/>
      <c r="K158" s="184"/>
      <c r="L158" s="184"/>
      <c r="M158" s="190"/>
      <c r="N158" s="184"/>
      <c r="O158" s="184"/>
      <c r="P158" s="190"/>
      <c r="Q158" s="184"/>
      <c r="R158" s="184"/>
      <c r="S158" s="190"/>
      <c r="T158" s="184"/>
      <c r="U158" s="184"/>
      <c r="V158" s="190"/>
      <c r="W158" s="184"/>
      <c r="X158" s="184"/>
      <c r="Y158" s="190"/>
      <c r="Z158" s="184"/>
      <c r="AA158" s="184"/>
      <c r="AB158" s="190"/>
      <c r="AC158" s="184"/>
      <c r="AD158" s="184"/>
      <c r="AE158" s="190"/>
      <c r="AF158" s="184"/>
      <c r="AG158" s="184"/>
      <c r="AH158" s="190"/>
      <c r="AI158" s="184"/>
      <c r="AJ158" s="184"/>
      <c r="AK158" s="190"/>
      <c r="AL158" s="184"/>
      <c r="AM158" s="184"/>
      <c r="AN158" s="184"/>
      <c r="AO158" s="184"/>
      <c r="AP158" s="190"/>
      <c r="AQ158" s="190"/>
      <c r="AR158" s="190"/>
      <c r="AS158" s="184"/>
      <c r="AT158" s="184"/>
      <c r="AU158" s="190"/>
      <c r="AV158" s="300"/>
    </row>
    <row r="159" spans="1:48" ht="26.4">
      <c r="A159" s="298"/>
      <c r="B159" s="299"/>
      <c r="C159" s="299"/>
      <c r="D159" s="185" t="s">
        <v>2</v>
      </c>
      <c r="E159" s="233">
        <f t="shared" si="50"/>
        <v>0</v>
      </c>
      <c r="F159" s="233">
        <f t="shared" si="50"/>
        <v>0</v>
      </c>
      <c r="G159" s="186" t="e">
        <f t="shared" si="48"/>
        <v>#DIV/0!</v>
      </c>
      <c r="H159" s="184"/>
      <c r="I159" s="184"/>
      <c r="J159" s="190"/>
      <c r="K159" s="184"/>
      <c r="L159" s="184"/>
      <c r="M159" s="190"/>
      <c r="N159" s="184"/>
      <c r="O159" s="184"/>
      <c r="P159" s="190"/>
      <c r="Q159" s="184"/>
      <c r="R159" s="184"/>
      <c r="S159" s="190"/>
      <c r="T159" s="184"/>
      <c r="U159" s="184"/>
      <c r="V159" s="190"/>
      <c r="W159" s="184"/>
      <c r="X159" s="184"/>
      <c r="Y159" s="190"/>
      <c r="Z159" s="184"/>
      <c r="AA159" s="184"/>
      <c r="AB159" s="190"/>
      <c r="AC159" s="184"/>
      <c r="AD159" s="184"/>
      <c r="AE159" s="190"/>
      <c r="AF159" s="184"/>
      <c r="AG159" s="184"/>
      <c r="AH159" s="190"/>
      <c r="AI159" s="184"/>
      <c r="AJ159" s="184"/>
      <c r="AK159" s="190"/>
      <c r="AL159" s="190"/>
      <c r="AM159" s="190"/>
      <c r="AN159" s="184"/>
      <c r="AO159" s="184"/>
      <c r="AP159" s="190"/>
      <c r="AQ159" s="190"/>
      <c r="AR159" s="190"/>
      <c r="AS159" s="184"/>
      <c r="AT159" s="184"/>
      <c r="AU159" s="190"/>
      <c r="AV159" s="300"/>
    </row>
    <row r="160" spans="1:48">
      <c r="A160" s="298"/>
      <c r="B160" s="299"/>
      <c r="C160" s="299"/>
      <c r="D160" s="185" t="s">
        <v>43</v>
      </c>
      <c r="E160" s="233">
        <f t="shared" si="50"/>
        <v>5000</v>
      </c>
      <c r="F160" s="233">
        <f t="shared" si="50"/>
        <v>0</v>
      </c>
      <c r="G160" s="186">
        <f t="shared" si="48"/>
        <v>0</v>
      </c>
      <c r="H160" s="184"/>
      <c r="I160" s="184"/>
      <c r="J160" s="190"/>
      <c r="K160" s="184"/>
      <c r="L160" s="184"/>
      <c r="M160" s="190"/>
      <c r="N160" s="184"/>
      <c r="O160" s="184"/>
      <c r="P160" s="190"/>
      <c r="Q160" s="184"/>
      <c r="R160" s="184"/>
      <c r="S160" s="190"/>
      <c r="T160" s="184"/>
      <c r="U160" s="184"/>
      <c r="V160" s="190"/>
      <c r="W160" s="184"/>
      <c r="X160" s="184"/>
      <c r="Y160" s="190"/>
      <c r="Z160" s="184"/>
      <c r="AA160" s="184"/>
      <c r="AB160" s="190"/>
      <c r="AC160" s="184"/>
      <c r="AD160" s="184"/>
      <c r="AE160" s="190"/>
      <c r="AF160" s="184"/>
      <c r="AG160" s="184"/>
      <c r="AH160" s="190"/>
      <c r="AI160" s="184"/>
      <c r="AJ160" s="184"/>
      <c r="AK160" s="190"/>
      <c r="AL160" s="190"/>
      <c r="AM160" s="190"/>
      <c r="AN160" s="184"/>
      <c r="AO160" s="184"/>
      <c r="AP160" s="190"/>
      <c r="AQ160" s="190"/>
      <c r="AR160" s="190"/>
      <c r="AS160" s="184">
        <v>5000</v>
      </c>
      <c r="AT160" s="184"/>
      <c r="AU160" s="190"/>
      <c r="AV160" s="300"/>
    </row>
    <row r="161" spans="1:48" ht="27">
      <c r="A161" s="298"/>
      <c r="B161" s="299"/>
      <c r="C161" s="299"/>
      <c r="D161" s="193" t="s">
        <v>273</v>
      </c>
      <c r="E161" s="233">
        <f t="shared" si="50"/>
        <v>0</v>
      </c>
      <c r="F161" s="233">
        <f t="shared" si="50"/>
        <v>0</v>
      </c>
      <c r="G161" s="186" t="e">
        <f t="shared" si="48"/>
        <v>#DIV/0!</v>
      </c>
      <c r="H161" s="184"/>
      <c r="I161" s="184"/>
      <c r="J161" s="190"/>
      <c r="K161" s="184"/>
      <c r="L161" s="184"/>
      <c r="M161" s="190"/>
      <c r="N161" s="184"/>
      <c r="O161" s="184"/>
      <c r="P161" s="190"/>
      <c r="Q161" s="184"/>
      <c r="R161" s="184"/>
      <c r="S161" s="190"/>
      <c r="T161" s="184"/>
      <c r="U161" s="184"/>
      <c r="V161" s="190"/>
      <c r="W161" s="184"/>
      <c r="X161" s="184"/>
      <c r="Y161" s="190"/>
      <c r="Z161" s="184"/>
      <c r="AA161" s="184"/>
      <c r="AB161" s="190"/>
      <c r="AC161" s="184"/>
      <c r="AD161" s="184"/>
      <c r="AE161" s="190"/>
      <c r="AF161" s="184"/>
      <c r="AG161" s="184"/>
      <c r="AH161" s="190"/>
      <c r="AI161" s="184"/>
      <c r="AJ161" s="184"/>
      <c r="AK161" s="190"/>
      <c r="AL161" s="190"/>
      <c r="AM161" s="190"/>
      <c r="AN161" s="184"/>
      <c r="AO161" s="184"/>
      <c r="AP161" s="190"/>
      <c r="AQ161" s="190"/>
      <c r="AR161" s="190"/>
      <c r="AS161" s="184"/>
      <c r="AT161" s="184"/>
      <c r="AU161" s="190"/>
      <c r="AV161" s="300"/>
    </row>
    <row r="162" spans="1:48">
      <c r="A162" s="306" t="s">
        <v>380</v>
      </c>
      <c r="B162" s="306"/>
      <c r="C162" s="306"/>
      <c r="D162" s="192" t="s">
        <v>41</v>
      </c>
      <c r="E162" s="233">
        <f t="shared" si="50"/>
        <v>100782.75212999998</v>
      </c>
      <c r="F162" s="233">
        <f t="shared" si="50"/>
        <v>69794.548649999997</v>
      </c>
      <c r="G162" s="186">
        <f t="shared" si="48"/>
        <v>69.252473439077946</v>
      </c>
      <c r="H162" s="186">
        <f>SUM(H163:H165)</f>
        <v>0</v>
      </c>
      <c r="I162" s="186">
        <f t="shared" ref="I162:AU162" si="60">SUM(I163:I165)</f>
        <v>0</v>
      </c>
      <c r="J162" s="186">
        <f t="shared" si="60"/>
        <v>0</v>
      </c>
      <c r="K162" s="186">
        <f t="shared" si="60"/>
        <v>3879.96</v>
      </c>
      <c r="L162" s="186">
        <f t="shared" si="60"/>
        <v>3879.96</v>
      </c>
      <c r="M162" s="186">
        <f t="shared" si="60"/>
        <v>100</v>
      </c>
      <c r="N162" s="186">
        <f t="shared" si="60"/>
        <v>58413.1008</v>
      </c>
      <c r="O162" s="186">
        <f t="shared" si="60"/>
        <v>58413.1008</v>
      </c>
      <c r="P162" s="186">
        <f t="shared" si="60"/>
        <v>100</v>
      </c>
      <c r="Q162" s="186">
        <f t="shared" si="60"/>
        <v>1951.8986399999999</v>
      </c>
      <c r="R162" s="186">
        <f t="shared" si="60"/>
        <v>1951.8986399999999</v>
      </c>
      <c r="S162" s="186">
        <f t="shared" si="60"/>
        <v>0</v>
      </c>
      <c r="T162" s="186">
        <f t="shared" si="60"/>
        <v>1588.5942400000001</v>
      </c>
      <c r="U162" s="186">
        <f t="shared" si="60"/>
        <v>1588.5942400000001</v>
      </c>
      <c r="V162" s="186">
        <f t="shared" si="60"/>
        <v>0</v>
      </c>
      <c r="W162" s="186">
        <f t="shared" si="60"/>
        <v>0</v>
      </c>
      <c r="X162" s="186">
        <f t="shared" si="60"/>
        <v>0</v>
      </c>
      <c r="Y162" s="186">
        <f t="shared" si="60"/>
        <v>0</v>
      </c>
      <c r="Z162" s="186">
        <f t="shared" si="60"/>
        <v>3952.5202100000001</v>
      </c>
      <c r="AA162" s="186">
        <f t="shared" si="60"/>
        <v>3952.5202100000001</v>
      </c>
      <c r="AB162" s="186">
        <f t="shared" si="60"/>
        <v>0</v>
      </c>
      <c r="AC162" s="186">
        <f t="shared" si="60"/>
        <v>8.4747599999999998</v>
      </c>
      <c r="AD162" s="186">
        <f t="shared" si="60"/>
        <v>8.4747599999999998</v>
      </c>
      <c r="AE162" s="186">
        <f t="shared" si="60"/>
        <v>0</v>
      </c>
      <c r="AF162" s="186">
        <f t="shared" si="60"/>
        <v>1686.9143800000002</v>
      </c>
      <c r="AG162" s="186">
        <f t="shared" si="60"/>
        <v>0</v>
      </c>
      <c r="AH162" s="186">
        <f t="shared" si="60"/>
        <v>0</v>
      </c>
      <c r="AI162" s="186">
        <f t="shared" si="60"/>
        <v>43.409199999999998</v>
      </c>
      <c r="AJ162" s="186">
        <f t="shared" si="60"/>
        <v>0</v>
      </c>
      <c r="AK162" s="186">
        <f t="shared" si="60"/>
        <v>0</v>
      </c>
      <c r="AL162" s="186">
        <f t="shared" si="60"/>
        <v>0</v>
      </c>
      <c r="AM162" s="186">
        <f t="shared" si="60"/>
        <v>0</v>
      </c>
      <c r="AN162" s="186">
        <f t="shared" si="60"/>
        <v>10854.57512</v>
      </c>
      <c r="AO162" s="186">
        <f t="shared" si="60"/>
        <v>0</v>
      </c>
      <c r="AP162" s="186">
        <f t="shared" si="60"/>
        <v>0</v>
      </c>
      <c r="AQ162" s="186">
        <f t="shared" si="60"/>
        <v>0</v>
      </c>
      <c r="AR162" s="186">
        <f t="shared" si="60"/>
        <v>0</v>
      </c>
      <c r="AS162" s="186">
        <f t="shared" si="60"/>
        <v>18403.304779999999</v>
      </c>
      <c r="AT162" s="186">
        <f t="shared" si="60"/>
        <v>0</v>
      </c>
      <c r="AU162" s="186">
        <f t="shared" si="60"/>
        <v>0</v>
      </c>
      <c r="AV162" s="300"/>
    </row>
    <row r="163" spans="1:48">
      <c r="A163" s="306"/>
      <c r="B163" s="306"/>
      <c r="C163" s="306"/>
      <c r="D163" s="188" t="s">
        <v>37</v>
      </c>
      <c r="E163" s="233">
        <f t="shared" si="50"/>
        <v>0</v>
      </c>
      <c r="F163" s="233">
        <f t="shared" si="50"/>
        <v>0</v>
      </c>
      <c r="G163" s="186" t="e">
        <f t="shared" si="48"/>
        <v>#DIV/0!</v>
      </c>
      <c r="H163" s="184">
        <f>H138+H133+H128+H123+H118+H113+H108+H103+H98+H93+H88+H83+H78+H73+H68+H63+H58+H53+H143+H148+H153+H158</f>
        <v>0</v>
      </c>
      <c r="I163" s="184">
        <f t="shared" ref="I163:AU163" si="61">I138+I133+I128+I123+I118+I113+I108+I103+I98+I93+I88+I83+I78+I73+I68+I63+I58+I53+I143+I148+I153+I158</f>
        <v>0</v>
      </c>
      <c r="J163" s="184">
        <f t="shared" si="61"/>
        <v>0</v>
      </c>
      <c r="K163" s="184">
        <f t="shared" si="61"/>
        <v>0</v>
      </c>
      <c r="L163" s="184">
        <f t="shared" si="61"/>
        <v>0</v>
      </c>
      <c r="M163" s="184">
        <f t="shared" si="61"/>
        <v>0</v>
      </c>
      <c r="N163" s="184">
        <f t="shared" si="61"/>
        <v>0</v>
      </c>
      <c r="O163" s="184">
        <f t="shared" si="61"/>
        <v>0</v>
      </c>
      <c r="P163" s="184">
        <f t="shared" si="61"/>
        <v>0</v>
      </c>
      <c r="Q163" s="184">
        <f t="shared" si="61"/>
        <v>0</v>
      </c>
      <c r="R163" s="184">
        <f t="shared" si="61"/>
        <v>0</v>
      </c>
      <c r="S163" s="184">
        <f t="shared" si="61"/>
        <v>0</v>
      </c>
      <c r="T163" s="184">
        <f t="shared" si="61"/>
        <v>0</v>
      </c>
      <c r="U163" s="184">
        <f t="shared" si="61"/>
        <v>0</v>
      </c>
      <c r="V163" s="184">
        <f t="shared" si="61"/>
        <v>0</v>
      </c>
      <c r="W163" s="184">
        <f t="shared" si="61"/>
        <v>0</v>
      </c>
      <c r="X163" s="184">
        <f t="shared" si="61"/>
        <v>0</v>
      </c>
      <c r="Y163" s="184">
        <f t="shared" si="61"/>
        <v>0</v>
      </c>
      <c r="Z163" s="184">
        <f t="shared" si="61"/>
        <v>0</v>
      </c>
      <c r="AA163" s="184">
        <f t="shared" si="61"/>
        <v>0</v>
      </c>
      <c r="AB163" s="184">
        <f t="shared" si="61"/>
        <v>0</v>
      </c>
      <c r="AC163" s="184">
        <f t="shared" si="61"/>
        <v>0</v>
      </c>
      <c r="AD163" s="184">
        <f t="shared" si="61"/>
        <v>0</v>
      </c>
      <c r="AE163" s="184">
        <f t="shared" si="61"/>
        <v>0</v>
      </c>
      <c r="AF163" s="184">
        <f t="shared" si="61"/>
        <v>0</v>
      </c>
      <c r="AG163" s="184">
        <f t="shared" si="61"/>
        <v>0</v>
      </c>
      <c r="AH163" s="184">
        <f t="shared" si="61"/>
        <v>0</v>
      </c>
      <c r="AI163" s="184">
        <f t="shared" si="61"/>
        <v>0</v>
      </c>
      <c r="AJ163" s="184">
        <f t="shared" si="61"/>
        <v>0</v>
      </c>
      <c r="AK163" s="184">
        <f t="shared" si="61"/>
        <v>0</v>
      </c>
      <c r="AL163" s="184">
        <f t="shared" si="61"/>
        <v>0</v>
      </c>
      <c r="AM163" s="184">
        <f t="shared" si="61"/>
        <v>0</v>
      </c>
      <c r="AN163" s="184">
        <f t="shared" si="61"/>
        <v>0</v>
      </c>
      <c r="AO163" s="184">
        <f t="shared" si="61"/>
        <v>0</v>
      </c>
      <c r="AP163" s="184">
        <f t="shared" si="61"/>
        <v>0</v>
      </c>
      <c r="AQ163" s="184">
        <f t="shared" si="61"/>
        <v>0</v>
      </c>
      <c r="AR163" s="184">
        <f t="shared" si="61"/>
        <v>0</v>
      </c>
      <c r="AS163" s="184">
        <f t="shared" si="61"/>
        <v>0</v>
      </c>
      <c r="AT163" s="184">
        <f t="shared" si="61"/>
        <v>0</v>
      </c>
      <c r="AU163" s="184">
        <f t="shared" si="61"/>
        <v>0</v>
      </c>
      <c r="AV163" s="300"/>
    </row>
    <row r="164" spans="1:48" ht="26.4">
      <c r="A164" s="306"/>
      <c r="B164" s="306"/>
      <c r="C164" s="306"/>
      <c r="D164" s="188" t="s">
        <v>2</v>
      </c>
      <c r="E164" s="233">
        <f t="shared" si="50"/>
        <v>0</v>
      </c>
      <c r="F164" s="233">
        <f t="shared" si="50"/>
        <v>0</v>
      </c>
      <c r="G164" s="186" t="e">
        <f t="shared" si="48"/>
        <v>#DIV/0!</v>
      </c>
      <c r="H164" s="184">
        <f t="shared" ref="H164:AU166" si="62">H139+H134+H129+H124+H119+H114+H109+H104+H99+H94+H89+H84+H79+H74+H69+H64+H59+H54+H144+H149+H154+H159</f>
        <v>0</v>
      </c>
      <c r="I164" s="184">
        <f t="shared" si="62"/>
        <v>0</v>
      </c>
      <c r="J164" s="184">
        <f t="shared" si="62"/>
        <v>0</v>
      </c>
      <c r="K164" s="184">
        <f t="shared" si="62"/>
        <v>0</v>
      </c>
      <c r="L164" s="184">
        <f t="shared" si="62"/>
        <v>0</v>
      </c>
      <c r="M164" s="184">
        <f t="shared" si="62"/>
        <v>0</v>
      </c>
      <c r="N164" s="184">
        <f t="shared" si="62"/>
        <v>0</v>
      </c>
      <c r="O164" s="184">
        <f t="shared" si="62"/>
        <v>0</v>
      </c>
      <c r="P164" s="184">
        <f t="shared" si="62"/>
        <v>0</v>
      </c>
      <c r="Q164" s="184">
        <f t="shared" si="62"/>
        <v>0</v>
      </c>
      <c r="R164" s="184">
        <f t="shared" si="62"/>
        <v>0</v>
      </c>
      <c r="S164" s="184">
        <f t="shared" si="62"/>
        <v>0</v>
      </c>
      <c r="T164" s="184">
        <f t="shared" si="62"/>
        <v>0</v>
      </c>
      <c r="U164" s="184">
        <f t="shared" si="62"/>
        <v>0</v>
      </c>
      <c r="V164" s="184">
        <f t="shared" si="62"/>
        <v>0</v>
      </c>
      <c r="W164" s="184">
        <f t="shared" si="62"/>
        <v>0</v>
      </c>
      <c r="X164" s="184">
        <f t="shared" si="62"/>
        <v>0</v>
      </c>
      <c r="Y164" s="184">
        <f t="shared" si="62"/>
        <v>0</v>
      </c>
      <c r="Z164" s="184">
        <f t="shared" si="62"/>
        <v>0</v>
      </c>
      <c r="AA164" s="184">
        <f t="shared" si="62"/>
        <v>0</v>
      </c>
      <c r="AB164" s="184">
        <f t="shared" si="62"/>
        <v>0</v>
      </c>
      <c r="AC164" s="184">
        <f t="shared" si="62"/>
        <v>0</v>
      </c>
      <c r="AD164" s="184">
        <f t="shared" si="62"/>
        <v>0</v>
      </c>
      <c r="AE164" s="184">
        <f t="shared" si="62"/>
        <v>0</v>
      </c>
      <c r="AF164" s="184">
        <f t="shared" si="62"/>
        <v>0</v>
      </c>
      <c r="AG164" s="184">
        <f t="shared" si="62"/>
        <v>0</v>
      </c>
      <c r="AH164" s="184">
        <f t="shared" si="62"/>
        <v>0</v>
      </c>
      <c r="AI164" s="184">
        <f t="shared" si="62"/>
        <v>0</v>
      </c>
      <c r="AJ164" s="184">
        <f t="shared" si="62"/>
        <v>0</v>
      </c>
      <c r="AK164" s="184">
        <f t="shared" si="62"/>
        <v>0</v>
      </c>
      <c r="AL164" s="184">
        <f t="shared" si="62"/>
        <v>0</v>
      </c>
      <c r="AM164" s="184">
        <f t="shared" si="62"/>
        <v>0</v>
      </c>
      <c r="AN164" s="184">
        <f t="shared" si="62"/>
        <v>0</v>
      </c>
      <c r="AO164" s="184">
        <f t="shared" si="62"/>
        <v>0</v>
      </c>
      <c r="AP164" s="184">
        <f t="shared" si="62"/>
        <v>0</v>
      </c>
      <c r="AQ164" s="184">
        <f t="shared" si="62"/>
        <v>0</v>
      </c>
      <c r="AR164" s="184">
        <f t="shared" si="62"/>
        <v>0</v>
      </c>
      <c r="AS164" s="184">
        <f t="shared" si="62"/>
        <v>0</v>
      </c>
      <c r="AT164" s="184">
        <f t="shared" si="62"/>
        <v>0</v>
      </c>
      <c r="AU164" s="184">
        <f t="shared" si="62"/>
        <v>0</v>
      </c>
      <c r="AV164" s="300"/>
    </row>
    <row r="165" spans="1:48">
      <c r="A165" s="306"/>
      <c r="B165" s="306"/>
      <c r="C165" s="306"/>
      <c r="D165" s="188" t="s">
        <v>43</v>
      </c>
      <c r="E165" s="233">
        <f t="shared" si="50"/>
        <v>100782.75212999998</v>
      </c>
      <c r="F165" s="233">
        <f t="shared" si="50"/>
        <v>69794.548649999997</v>
      </c>
      <c r="G165" s="186">
        <f t="shared" si="48"/>
        <v>69.252473439077946</v>
      </c>
      <c r="H165" s="184">
        <f t="shared" si="62"/>
        <v>0</v>
      </c>
      <c r="I165" s="184">
        <f t="shared" si="62"/>
        <v>0</v>
      </c>
      <c r="J165" s="184">
        <f t="shared" si="62"/>
        <v>0</v>
      </c>
      <c r="K165" s="184">
        <f t="shared" si="62"/>
        <v>3879.96</v>
      </c>
      <c r="L165" s="184">
        <f t="shared" si="62"/>
        <v>3879.96</v>
      </c>
      <c r="M165" s="184">
        <f t="shared" si="62"/>
        <v>100</v>
      </c>
      <c r="N165" s="184">
        <f t="shared" si="62"/>
        <v>58413.1008</v>
      </c>
      <c r="O165" s="184">
        <f t="shared" si="62"/>
        <v>58413.1008</v>
      </c>
      <c r="P165" s="184">
        <f t="shared" si="62"/>
        <v>100</v>
      </c>
      <c r="Q165" s="184">
        <f t="shared" si="62"/>
        <v>1951.8986399999999</v>
      </c>
      <c r="R165" s="184">
        <f t="shared" si="62"/>
        <v>1951.8986399999999</v>
      </c>
      <c r="S165" s="184">
        <f t="shared" si="62"/>
        <v>0</v>
      </c>
      <c r="T165" s="184">
        <f t="shared" si="62"/>
        <v>1588.5942400000001</v>
      </c>
      <c r="U165" s="184">
        <f t="shared" si="62"/>
        <v>1588.5942400000001</v>
      </c>
      <c r="V165" s="184">
        <f t="shared" si="62"/>
        <v>0</v>
      </c>
      <c r="W165" s="184">
        <f t="shared" si="62"/>
        <v>0</v>
      </c>
      <c r="X165" s="184">
        <f t="shared" si="62"/>
        <v>0</v>
      </c>
      <c r="Y165" s="184">
        <f t="shared" si="62"/>
        <v>0</v>
      </c>
      <c r="Z165" s="184">
        <f t="shared" si="62"/>
        <v>3952.5202100000001</v>
      </c>
      <c r="AA165" s="184">
        <f t="shared" si="62"/>
        <v>3952.5202100000001</v>
      </c>
      <c r="AB165" s="184">
        <f t="shared" si="62"/>
        <v>0</v>
      </c>
      <c r="AC165" s="184">
        <f t="shared" si="62"/>
        <v>8.4747599999999998</v>
      </c>
      <c r="AD165" s="184">
        <f t="shared" si="62"/>
        <v>8.4747599999999998</v>
      </c>
      <c r="AE165" s="184">
        <f t="shared" si="62"/>
        <v>0</v>
      </c>
      <c r="AF165" s="184">
        <f t="shared" si="62"/>
        <v>1686.9143800000002</v>
      </c>
      <c r="AG165" s="184">
        <f t="shared" si="62"/>
        <v>0</v>
      </c>
      <c r="AH165" s="184">
        <f t="shared" si="62"/>
        <v>0</v>
      </c>
      <c r="AI165" s="184">
        <f t="shared" si="62"/>
        <v>43.409199999999998</v>
      </c>
      <c r="AJ165" s="184">
        <f t="shared" si="62"/>
        <v>0</v>
      </c>
      <c r="AK165" s="184">
        <f t="shared" si="62"/>
        <v>0</v>
      </c>
      <c r="AL165" s="184">
        <f t="shared" si="62"/>
        <v>0</v>
      </c>
      <c r="AM165" s="184">
        <f t="shared" si="62"/>
        <v>0</v>
      </c>
      <c r="AN165" s="184">
        <f t="shared" si="62"/>
        <v>10854.57512</v>
      </c>
      <c r="AO165" s="184">
        <f t="shared" si="62"/>
        <v>0</v>
      </c>
      <c r="AP165" s="184">
        <f t="shared" si="62"/>
        <v>0</v>
      </c>
      <c r="AQ165" s="184">
        <f t="shared" si="62"/>
        <v>0</v>
      </c>
      <c r="AR165" s="184">
        <f t="shared" si="62"/>
        <v>0</v>
      </c>
      <c r="AS165" s="184">
        <f t="shared" si="62"/>
        <v>18403.304779999999</v>
      </c>
      <c r="AT165" s="184">
        <f t="shared" si="62"/>
        <v>0</v>
      </c>
      <c r="AU165" s="184">
        <f t="shared" si="62"/>
        <v>0</v>
      </c>
      <c r="AV165" s="300"/>
    </row>
    <row r="166" spans="1:48" ht="27">
      <c r="A166" s="306"/>
      <c r="B166" s="306"/>
      <c r="C166" s="306"/>
      <c r="D166" s="189" t="s">
        <v>273</v>
      </c>
      <c r="E166" s="233">
        <f t="shared" si="50"/>
        <v>65694.015400000004</v>
      </c>
      <c r="F166" s="233">
        <f t="shared" si="50"/>
        <v>64866.437279999998</v>
      </c>
      <c r="G166" s="186">
        <f t="shared" si="48"/>
        <v>98.740253408227503</v>
      </c>
      <c r="H166" s="184">
        <f t="shared" si="62"/>
        <v>0</v>
      </c>
      <c r="I166" s="184">
        <f t="shared" si="62"/>
        <v>0</v>
      </c>
      <c r="J166" s="184">
        <f t="shared" si="62"/>
        <v>0</v>
      </c>
      <c r="K166" s="184">
        <f t="shared" si="62"/>
        <v>0</v>
      </c>
      <c r="L166" s="184">
        <f t="shared" si="62"/>
        <v>0</v>
      </c>
      <c r="M166" s="184">
        <f t="shared" si="62"/>
        <v>0</v>
      </c>
      <c r="N166" s="184">
        <f t="shared" si="62"/>
        <v>58413.1008</v>
      </c>
      <c r="O166" s="184">
        <f t="shared" si="62"/>
        <v>58413.1008</v>
      </c>
      <c r="P166" s="184">
        <f t="shared" si="62"/>
        <v>100</v>
      </c>
      <c r="Q166" s="184">
        <f t="shared" si="62"/>
        <v>1053.3364799999999</v>
      </c>
      <c r="R166" s="184">
        <f t="shared" si="62"/>
        <v>1053.3364799999999</v>
      </c>
      <c r="S166" s="184">
        <f t="shared" si="62"/>
        <v>0</v>
      </c>
      <c r="T166" s="184">
        <f t="shared" si="62"/>
        <v>2405.2564000000002</v>
      </c>
      <c r="U166" s="184">
        <f t="shared" si="62"/>
        <v>2405.2564000000002</v>
      </c>
      <c r="V166" s="184">
        <f t="shared" si="62"/>
        <v>0</v>
      </c>
      <c r="W166" s="184">
        <f t="shared" si="62"/>
        <v>0</v>
      </c>
      <c r="X166" s="184">
        <f t="shared" si="62"/>
        <v>0</v>
      </c>
      <c r="Y166" s="184">
        <f t="shared" si="62"/>
        <v>0</v>
      </c>
      <c r="Z166" s="184">
        <f t="shared" si="62"/>
        <v>2994.7435999999998</v>
      </c>
      <c r="AA166" s="184">
        <f t="shared" si="62"/>
        <v>2994.7435999999998</v>
      </c>
      <c r="AB166" s="184">
        <f t="shared" si="62"/>
        <v>0</v>
      </c>
      <c r="AC166" s="184">
        <f t="shared" si="62"/>
        <v>0</v>
      </c>
      <c r="AD166" s="184">
        <f t="shared" si="62"/>
        <v>0</v>
      </c>
      <c r="AE166" s="184">
        <f t="shared" si="62"/>
        <v>0</v>
      </c>
      <c r="AF166" s="184">
        <f t="shared" si="62"/>
        <v>0</v>
      </c>
      <c r="AG166" s="184">
        <f t="shared" si="62"/>
        <v>0</v>
      </c>
      <c r="AH166" s="184">
        <f t="shared" si="62"/>
        <v>0</v>
      </c>
      <c r="AI166" s="184">
        <f t="shared" si="62"/>
        <v>0</v>
      </c>
      <c r="AJ166" s="184">
        <f t="shared" si="62"/>
        <v>0</v>
      </c>
      <c r="AK166" s="184">
        <f t="shared" si="62"/>
        <v>0</v>
      </c>
      <c r="AL166" s="184">
        <f t="shared" si="62"/>
        <v>0</v>
      </c>
      <c r="AM166" s="184">
        <f t="shared" si="62"/>
        <v>0</v>
      </c>
      <c r="AN166" s="184">
        <f t="shared" si="62"/>
        <v>0</v>
      </c>
      <c r="AO166" s="184">
        <f t="shared" si="62"/>
        <v>0</v>
      </c>
      <c r="AP166" s="184">
        <f t="shared" si="62"/>
        <v>0</v>
      </c>
      <c r="AQ166" s="184">
        <f t="shared" si="62"/>
        <v>0</v>
      </c>
      <c r="AR166" s="184">
        <f t="shared" si="62"/>
        <v>0</v>
      </c>
      <c r="AS166" s="184">
        <f t="shared" si="62"/>
        <v>827.5781199999999</v>
      </c>
      <c r="AT166" s="184">
        <f t="shared" si="62"/>
        <v>0</v>
      </c>
      <c r="AU166" s="184">
        <f t="shared" si="62"/>
        <v>0</v>
      </c>
      <c r="AV166" s="300"/>
    </row>
    <row r="167" spans="1:48">
      <c r="A167" s="298" t="s">
        <v>3</v>
      </c>
      <c r="B167" s="299" t="s">
        <v>348</v>
      </c>
      <c r="C167" s="299" t="s">
        <v>475</v>
      </c>
      <c r="D167" s="192" t="s">
        <v>41</v>
      </c>
      <c r="E167" s="233">
        <f t="shared" si="50"/>
        <v>50173.007999999994</v>
      </c>
      <c r="F167" s="233">
        <f t="shared" si="50"/>
        <v>20489.954160000001</v>
      </c>
      <c r="G167" s="186">
        <f t="shared" si="48"/>
        <v>40.83860022903152</v>
      </c>
      <c r="H167" s="186">
        <f>H282</f>
        <v>0</v>
      </c>
      <c r="I167" s="186">
        <f t="shared" ref="I167:AU167" si="63">I282</f>
        <v>0</v>
      </c>
      <c r="J167" s="186">
        <f t="shared" si="63"/>
        <v>0</v>
      </c>
      <c r="K167" s="186">
        <f t="shared" si="63"/>
        <v>0</v>
      </c>
      <c r="L167" s="186">
        <f t="shared" si="63"/>
        <v>0</v>
      </c>
      <c r="M167" s="186">
        <f t="shared" si="63"/>
        <v>0</v>
      </c>
      <c r="N167" s="186">
        <f t="shared" si="63"/>
        <v>0</v>
      </c>
      <c r="O167" s="186">
        <f t="shared" si="63"/>
        <v>0</v>
      </c>
      <c r="P167" s="186">
        <f t="shared" si="63"/>
        <v>0</v>
      </c>
      <c r="Q167" s="186">
        <f t="shared" si="63"/>
        <v>0</v>
      </c>
      <c r="R167" s="186">
        <f t="shared" si="63"/>
        <v>0</v>
      </c>
      <c r="S167" s="186">
        <f t="shared" si="63"/>
        <v>0</v>
      </c>
      <c r="T167" s="186">
        <f t="shared" si="63"/>
        <v>0</v>
      </c>
      <c r="U167" s="186">
        <f t="shared" si="63"/>
        <v>0</v>
      </c>
      <c r="V167" s="186">
        <f t="shared" si="63"/>
        <v>0</v>
      </c>
      <c r="W167" s="186">
        <f t="shared" si="63"/>
        <v>0</v>
      </c>
      <c r="X167" s="186">
        <f t="shared" si="63"/>
        <v>0</v>
      </c>
      <c r="Y167" s="186">
        <f t="shared" si="63"/>
        <v>0</v>
      </c>
      <c r="Z167" s="186">
        <f t="shared" si="63"/>
        <v>0</v>
      </c>
      <c r="AA167" s="186">
        <f t="shared" si="63"/>
        <v>0</v>
      </c>
      <c r="AB167" s="186">
        <f t="shared" si="63"/>
        <v>0</v>
      </c>
      <c r="AC167" s="186">
        <f t="shared" si="63"/>
        <v>12170.428980000001</v>
      </c>
      <c r="AD167" s="186">
        <f t="shared" si="63"/>
        <v>12170.428980000001</v>
      </c>
      <c r="AE167" s="186">
        <f t="shared" si="63"/>
        <v>0</v>
      </c>
      <c r="AF167" s="186">
        <f t="shared" si="63"/>
        <v>37323.343519999995</v>
      </c>
      <c r="AG167" s="186">
        <f t="shared" si="63"/>
        <v>8319.5251799999987</v>
      </c>
      <c r="AH167" s="186">
        <f t="shared" si="63"/>
        <v>0</v>
      </c>
      <c r="AI167" s="186">
        <f t="shared" si="63"/>
        <v>679.2355</v>
      </c>
      <c r="AJ167" s="186">
        <f t="shared" si="63"/>
        <v>0</v>
      </c>
      <c r="AK167" s="186">
        <f t="shared" si="63"/>
        <v>0</v>
      </c>
      <c r="AL167" s="186">
        <f t="shared" si="63"/>
        <v>0</v>
      </c>
      <c r="AM167" s="186">
        <f t="shared" si="63"/>
        <v>0</v>
      </c>
      <c r="AN167" s="186">
        <f t="shared" si="63"/>
        <v>0</v>
      </c>
      <c r="AO167" s="186">
        <f t="shared" si="63"/>
        <v>0</v>
      </c>
      <c r="AP167" s="186">
        <f t="shared" si="63"/>
        <v>0</v>
      </c>
      <c r="AQ167" s="186">
        <f t="shared" si="63"/>
        <v>0</v>
      </c>
      <c r="AR167" s="186">
        <f t="shared" si="63"/>
        <v>0</v>
      </c>
      <c r="AS167" s="186">
        <f t="shared" si="63"/>
        <v>0</v>
      </c>
      <c r="AT167" s="186">
        <f t="shared" si="63"/>
        <v>0</v>
      </c>
      <c r="AU167" s="186">
        <f t="shared" si="63"/>
        <v>0</v>
      </c>
      <c r="AV167" s="300"/>
    </row>
    <row r="168" spans="1:48">
      <c r="A168" s="298"/>
      <c r="B168" s="299"/>
      <c r="C168" s="299"/>
      <c r="D168" s="188" t="s">
        <v>37</v>
      </c>
      <c r="E168" s="233">
        <f t="shared" si="50"/>
        <v>0</v>
      </c>
      <c r="F168" s="233">
        <f t="shared" si="50"/>
        <v>0</v>
      </c>
      <c r="G168" s="186" t="e">
        <f t="shared" si="48"/>
        <v>#DIV/0!</v>
      </c>
      <c r="H168" s="186">
        <f t="shared" ref="H168:AU171" si="64">H283</f>
        <v>0</v>
      </c>
      <c r="I168" s="186">
        <f t="shared" si="64"/>
        <v>0</v>
      </c>
      <c r="J168" s="186">
        <f t="shared" si="64"/>
        <v>0</v>
      </c>
      <c r="K168" s="186">
        <f t="shared" si="64"/>
        <v>0</v>
      </c>
      <c r="L168" s="186">
        <f t="shared" si="64"/>
        <v>0</v>
      </c>
      <c r="M168" s="186">
        <f t="shared" si="64"/>
        <v>0</v>
      </c>
      <c r="N168" s="186">
        <f t="shared" si="64"/>
        <v>0</v>
      </c>
      <c r="O168" s="186">
        <f t="shared" si="64"/>
        <v>0</v>
      </c>
      <c r="P168" s="186">
        <f t="shared" si="64"/>
        <v>0</v>
      </c>
      <c r="Q168" s="186">
        <f t="shared" si="64"/>
        <v>0</v>
      </c>
      <c r="R168" s="186">
        <f t="shared" si="64"/>
        <v>0</v>
      </c>
      <c r="S168" s="186">
        <f t="shared" si="64"/>
        <v>0</v>
      </c>
      <c r="T168" s="186">
        <f t="shared" si="64"/>
        <v>0</v>
      </c>
      <c r="U168" s="186">
        <f t="shared" si="64"/>
        <v>0</v>
      </c>
      <c r="V168" s="186">
        <f t="shared" si="64"/>
        <v>0</v>
      </c>
      <c r="W168" s="186">
        <f t="shared" si="64"/>
        <v>0</v>
      </c>
      <c r="X168" s="186">
        <f t="shared" si="64"/>
        <v>0</v>
      </c>
      <c r="Y168" s="186">
        <f t="shared" si="64"/>
        <v>0</v>
      </c>
      <c r="Z168" s="186">
        <f t="shared" si="64"/>
        <v>0</v>
      </c>
      <c r="AA168" s="186">
        <f t="shared" si="64"/>
        <v>0</v>
      </c>
      <c r="AB168" s="186">
        <f t="shared" si="64"/>
        <v>0</v>
      </c>
      <c r="AC168" s="186">
        <f t="shared" si="64"/>
        <v>0</v>
      </c>
      <c r="AD168" s="186">
        <f t="shared" si="64"/>
        <v>0</v>
      </c>
      <c r="AE168" s="186">
        <f t="shared" si="64"/>
        <v>0</v>
      </c>
      <c r="AF168" s="186">
        <f t="shared" si="64"/>
        <v>0</v>
      </c>
      <c r="AG168" s="186">
        <f t="shared" si="64"/>
        <v>0</v>
      </c>
      <c r="AH168" s="186">
        <f t="shared" si="64"/>
        <v>0</v>
      </c>
      <c r="AI168" s="186">
        <f t="shared" si="64"/>
        <v>0</v>
      </c>
      <c r="AJ168" s="186">
        <f t="shared" si="64"/>
        <v>0</v>
      </c>
      <c r="AK168" s="186">
        <f t="shared" si="64"/>
        <v>0</v>
      </c>
      <c r="AL168" s="186">
        <f t="shared" si="64"/>
        <v>0</v>
      </c>
      <c r="AM168" s="186">
        <f t="shared" si="64"/>
        <v>0</v>
      </c>
      <c r="AN168" s="186">
        <f t="shared" si="64"/>
        <v>0</v>
      </c>
      <c r="AO168" s="186">
        <f t="shared" si="64"/>
        <v>0</v>
      </c>
      <c r="AP168" s="186">
        <f t="shared" si="64"/>
        <v>0</v>
      </c>
      <c r="AQ168" s="186">
        <f t="shared" si="64"/>
        <v>0</v>
      </c>
      <c r="AR168" s="186">
        <f t="shared" si="64"/>
        <v>0</v>
      </c>
      <c r="AS168" s="186">
        <f t="shared" si="64"/>
        <v>0</v>
      </c>
      <c r="AT168" s="186">
        <f t="shared" si="64"/>
        <v>0</v>
      </c>
      <c r="AU168" s="186">
        <f t="shared" si="64"/>
        <v>0</v>
      </c>
      <c r="AV168" s="300"/>
    </row>
    <row r="169" spans="1:48" ht="26.4">
      <c r="A169" s="298"/>
      <c r="B169" s="299"/>
      <c r="C169" s="299"/>
      <c r="D169" s="188" t="s">
        <v>2</v>
      </c>
      <c r="E169" s="233">
        <f t="shared" si="50"/>
        <v>9172.8960000000006</v>
      </c>
      <c r="F169" s="233">
        <f t="shared" si="50"/>
        <v>0</v>
      </c>
      <c r="G169" s="186">
        <f t="shared" si="48"/>
        <v>0</v>
      </c>
      <c r="H169" s="186">
        <f t="shared" si="64"/>
        <v>0</v>
      </c>
      <c r="I169" s="186">
        <f t="shared" si="64"/>
        <v>0</v>
      </c>
      <c r="J169" s="186">
        <f t="shared" si="64"/>
        <v>0</v>
      </c>
      <c r="K169" s="186">
        <f t="shared" si="64"/>
        <v>0</v>
      </c>
      <c r="L169" s="186">
        <f t="shared" si="64"/>
        <v>0</v>
      </c>
      <c r="M169" s="186">
        <f t="shared" si="64"/>
        <v>0</v>
      </c>
      <c r="N169" s="186">
        <f t="shared" si="64"/>
        <v>0</v>
      </c>
      <c r="O169" s="186">
        <f t="shared" si="64"/>
        <v>0</v>
      </c>
      <c r="P169" s="186">
        <f t="shared" si="64"/>
        <v>0</v>
      </c>
      <c r="Q169" s="186">
        <f t="shared" si="64"/>
        <v>0</v>
      </c>
      <c r="R169" s="186">
        <f t="shared" si="64"/>
        <v>0</v>
      </c>
      <c r="S169" s="186">
        <f t="shared" si="64"/>
        <v>0</v>
      </c>
      <c r="T169" s="186">
        <f t="shared" si="64"/>
        <v>0</v>
      </c>
      <c r="U169" s="186">
        <f t="shared" si="64"/>
        <v>0</v>
      </c>
      <c r="V169" s="186">
        <f t="shared" si="64"/>
        <v>0</v>
      </c>
      <c r="W169" s="186">
        <f t="shared" si="64"/>
        <v>0</v>
      </c>
      <c r="X169" s="186">
        <f t="shared" si="64"/>
        <v>0</v>
      </c>
      <c r="Y169" s="186">
        <f t="shared" si="64"/>
        <v>0</v>
      </c>
      <c r="Z169" s="186">
        <f t="shared" si="64"/>
        <v>0</v>
      </c>
      <c r="AA169" s="186">
        <f t="shared" si="64"/>
        <v>0</v>
      </c>
      <c r="AB169" s="186">
        <f t="shared" si="64"/>
        <v>0</v>
      </c>
      <c r="AC169" s="186">
        <f>AC284</f>
        <v>0</v>
      </c>
      <c r="AD169" s="186">
        <f t="shared" si="64"/>
        <v>0</v>
      </c>
      <c r="AE169" s="186">
        <f t="shared" si="64"/>
        <v>0</v>
      </c>
      <c r="AF169" s="186">
        <f t="shared" si="64"/>
        <v>9172.8960000000006</v>
      </c>
      <c r="AG169" s="186">
        <f t="shared" si="64"/>
        <v>0</v>
      </c>
      <c r="AH169" s="186">
        <f t="shared" si="64"/>
        <v>0</v>
      </c>
      <c r="AI169" s="186">
        <f t="shared" si="64"/>
        <v>0</v>
      </c>
      <c r="AJ169" s="186">
        <f t="shared" si="64"/>
        <v>0</v>
      </c>
      <c r="AK169" s="186">
        <f t="shared" si="64"/>
        <v>0</v>
      </c>
      <c r="AL169" s="186">
        <f t="shared" si="64"/>
        <v>0</v>
      </c>
      <c r="AM169" s="186">
        <f t="shared" si="64"/>
        <v>0</v>
      </c>
      <c r="AN169" s="186">
        <f t="shared" si="64"/>
        <v>0</v>
      </c>
      <c r="AO169" s="186">
        <f t="shared" si="64"/>
        <v>0</v>
      </c>
      <c r="AP169" s="186">
        <f t="shared" si="64"/>
        <v>0</v>
      </c>
      <c r="AQ169" s="186">
        <f t="shared" si="64"/>
        <v>0</v>
      </c>
      <c r="AR169" s="186">
        <f t="shared" si="64"/>
        <v>0</v>
      </c>
      <c r="AS169" s="186">
        <f t="shared" si="64"/>
        <v>0</v>
      </c>
      <c r="AT169" s="186">
        <f t="shared" si="64"/>
        <v>0</v>
      </c>
      <c r="AU169" s="186">
        <f t="shared" si="64"/>
        <v>0</v>
      </c>
      <c r="AV169" s="300"/>
    </row>
    <row r="170" spans="1:48">
      <c r="A170" s="298"/>
      <c r="B170" s="299"/>
      <c r="C170" s="299"/>
      <c r="D170" s="188" t="s">
        <v>43</v>
      </c>
      <c r="E170" s="233">
        <f t="shared" si="50"/>
        <v>41000.112000000001</v>
      </c>
      <c r="F170" s="233">
        <f t="shared" si="50"/>
        <v>20489.954160000001</v>
      </c>
      <c r="G170" s="186">
        <f t="shared" si="48"/>
        <v>49.975361433159016</v>
      </c>
      <c r="H170" s="186">
        <f t="shared" si="64"/>
        <v>0</v>
      </c>
      <c r="I170" s="186">
        <f t="shared" si="64"/>
        <v>0</v>
      </c>
      <c r="J170" s="186">
        <f t="shared" si="64"/>
        <v>0</v>
      </c>
      <c r="K170" s="186">
        <f t="shared" si="64"/>
        <v>0</v>
      </c>
      <c r="L170" s="186">
        <f t="shared" si="64"/>
        <v>0</v>
      </c>
      <c r="M170" s="186">
        <f t="shared" si="64"/>
        <v>0</v>
      </c>
      <c r="N170" s="186">
        <f t="shared" si="64"/>
        <v>0</v>
      </c>
      <c r="O170" s="186">
        <f t="shared" si="64"/>
        <v>0</v>
      </c>
      <c r="P170" s="186">
        <f t="shared" si="64"/>
        <v>0</v>
      </c>
      <c r="Q170" s="186">
        <f t="shared" si="64"/>
        <v>0</v>
      </c>
      <c r="R170" s="186">
        <f t="shared" si="64"/>
        <v>0</v>
      </c>
      <c r="S170" s="186">
        <f t="shared" si="64"/>
        <v>0</v>
      </c>
      <c r="T170" s="186">
        <f t="shared" si="64"/>
        <v>0</v>
      </c>
      <c r="U170" s="186">
        <f t="shared" si="64"/>
        <v>0</v>
      </c>
      <c r="V170" s="186">
        <f t="shared" si="64"/>
        <v>0</v>
      </c>
      <c r="W170" s="186">
        <f t="shared" si="64"/>
        <v>0</v>
      </c>
      <c r="X170" s="186">
        <f t="shared" si="64"/>
        <v>0</v>
      </c>
      <c r="Y170" s="186">
        <f t="shared" si="64"/>
        <v>0</v>
      </c>
      <c r="Z170" s="186">
        <f t="shared" si="64"/>
        <v>0</v>
      </c>
      <c r="AA170" s="186">
        <f t="shared" si="64"/>
        <v>0</v>
      </c>
      <c r="AB170" s="186">
        <f t="shared" si="64"/>
        <v>0</v>
      </c>
      <c r="AC170" s="186">
        <f t="shared" si="64"/>
        <v>12170.428980000001</v>
      </c>
      <c r="AD170" s="186">
        <f t="shared" si="64"/>
        <v>12170.428980000001</v>
      </c>
      <c r="AE170" s="186">
        <f t="shared" si="64"/>
        <v>0</v>
      </c>
      <c r="AF170" s="186">
        <f t="shared" si="64"/>
        <v>28150.447519999998</v>
      </c>
      <c r="AG170" s="186">
        <f t="shared" si="64"/>
        <v>8319.5251799999987</v>
      </c>
      <c r="AH170" s="186">
        <f t="shared" si="64"/>
        <v>0</v>
      </c>
      <c r="AI170" s="186">
        <f t="shared" si="64"/>
        <v>679.2355</v>
      </c>
      <c r="AJ170" s="186">
        <f t="shared" si="64"/>
        <v>0</v>
      </c>
      <c r="AK170" s="186">
        <f t="shared" si="64"/>
        <v>0</v>
      </c>
      <c r="AL170" s="186">
        <f t="shared" si="64"/>
        <v>0</v>
      </c>
      <c r="AM170" s="186">
        <f t="shared" si="64"/>
        <v>0</v>
      </c>
      <c r="AN170" s="186">
        <f t="shared" si="64"/>
        <v>0</v>
      </c>
      <c r="AO170" s="186">
        <f t="shared" si="64"/>
        <v>0</v>
      </c>
      <c r="AP170" s="186">
        <f t="shared" si="64"/>
        <v>0</v>
      </c>
      <c r="AQ170" s="186">
        <f t="shared" si="64"/>
        <v>0</v>
      </c>
      <c r="AR170" s="186">
        <f t="shared" si="64"/>
        <v>0</v>
      </c>
      <c r="AS170" s="186">
        <f t="shared" si="64"/>
        <v>0</v>
      </c>
      <c r="AT170" s="186">
        <f t="shared" si="64"/>
        <v>0</v>
      </c>
      <c r="AU170" s="186">
        <f t="shared" si="64"/>
        <v>0</v>
      </c>
      <c r="AV170" s="300"/>
    </row>
    <row r="171" spans="1:48" ht="27">
      <c r="A171" s="298"/>
      <c r="B171" s="299"/>
      <c r="C171" s="299"/>
      <c r="D171" s="189" t="s">
        <v>273</v>
      </c>
      <c r="E171" s="233">
        <f t="shared" si="50"/>
        <v>0</v>
      </c>
      <c r="F171" s="233">
        <f t="shared" si="50"/>
        <v>0</v>
      </c>
      <c r="G171" s="186" t="e">
        <f t="shared" si="48"/>
        <v>#DIV/0!</v>
      </c>
      <c r="H171" s="186">
        <f t="shared" si="64"/>
        <v>0</v>
      </c>
      <c r="I171" s="186">
        <f t="shared" si="64"/>
        <v>0</v>
      </c>
      <c r="J171" s="186">
        <f t="shared" si="64"/>
        <v>0</v>
      </c>
      <c r="K171" s="186">
        <f t="shared" si="64"/>
        <v>0</v>
      </c>
      <c r="L171" s="186">
        <f t="shared" si="64"/>
        <v>0</v>
      </c>
      <c r="M171" s="186">
        <f t="shared" si="64"/>
        <v>0</v>
      </c>
      <c r="N171" s="186">
        <f t="shared" si="64"/>
        <v>0</v>
      </c>
      <c r="O171" s="186">
        <f t="shared" si="64"/>
        <v>0</v>
      </c>
      <c r="P171" s="186">
        <f t="shared" si="64"/>
        <v>0</v>
      </c>
      <c r="Q171" s="186">
        <f t="shared" si="64"/>
        <v>0</v>
      </c>
      <c r="R171" s="186">
        <f t="shared" si="64"/>
        <v>0</v>
      </c>
      <c r="S171" s="186">
        <f t="shared" si="64"/>
        <v>0</v>
      </c>
      <c r="T171" s="186">
        <f t="shared" si="64"/>
        <v>0</v>
      </c>
      <c r="U171" s="186">
        <f t="shared" si="64"/>
        <v>0</v>
      </c>
      <c r="V171" s="186">
        <f t="shared" si="64"/>
        <v>0</v>
      </c>
      <c r="W171" s="186">
        <f t="shared" si="64"/>
        <v>0</v>
      </c>
      <c r="X171" s="186">
        <f t="shared" si="64"/>
        <v>0</v>
      </c>
      <c r="Y171" s="186">
        <f t="shared" si="64"/>
        <v>0</v>
      </c>
      <c r="Z171" s="186">
        <f t="shared" si="64"/>
        <v>0</v>
      </c>
      <c r="AA171" s="186">
        <f t="shared" si="64"/>
        <v>0</v>
      </c>
      <c r="AB171" s="186">
        <f t="shared" si="64"/>
        <v>0</v>
      </c>
      <c r="AC171" s="186">
        <f t="shared" si="64"/>
        <v>0</v>
      </c>
      <c r="AD171" s="186">
        <f t="shared" si="64"/>
        <v>0</v>
      </c>
      <c r="AE171" s="186">
        <f t="shared" si="64"/>
        <v>0</v>
      </c>
      <c r="AF171" s="186">
        <f t="shared" si="64"/>
        <v>0</v>
      </c>
      <c r="AG171" s="186">
        <f t="shared" si="64"/>
        <v>0</v>
      </c>
      <c r="AH171" s="186">
        <f t="shared" si="64"/>
        <v>0</v>
      </c>
      <c r="AI171" s="186">
        <f t="shared" si="64"/>
        <v>0</v>
      </c>
      <c r="AJ171" s="186">
        <f t="shared" si="64"/>
        <v>0</v>
      </c>
      <c r="AK171" s="186">
        <f t="shared" si="64"/>
        <v>0</v>
      </c>
      <c r="AL171" s="186">
        <f t="shared" si="64"/>
        <v>0</v>
      </c>
      <c r="AM171" s="186">
        <f t="shared" si="64"/>
        <v>0</v>
      </c>
      <c r="AN171" s="186">
        <f t="shared" si="64"/>
        <v>0</v>
      </c>
      <c r="AO171" s="186">
        <f t="shared" si="64"/>
        <v>0</v>
      </c>
      <c r="AP171" s="186">
        <f t="shared" si="64"/>
        <v>0</v>
      </c>
      <c r="AQ171" s="186">
        <f t="shared" si="64"/>
        <v>0</v>
      </c>
      <c r="AR171" s="186">
        <f t="shared" si="64"/>
        <v>0</v>
      </c>
      <c r="AS171" s="186">
        <f t="shared" si="64"/>
        <v>0</v>
      </c>
      <c r="AT171" s="186">
        <f t="shared" si="64"/>
        <v>0</v>
      </c>
      <c r="AU171" s="186">
        <f t="shared" si="64"/>
        <v>0</v>
      </c>
      <c r="AV171" s="300"/>
    </row>
    <row r="172" spans="1:48">
      <c r="A172" s="298" t="s">
        <v>274</v>
      </c>
      <c r="B172" s="299" t="s">
        <v>349</v>
      </c>
      <c r="C172" s="299" t="s">
        <v>476</v>
      </c>
      <c r="D172" s="192" t="s">
        <v>41</v>
      </c>
      <c r="E172" s="233">
        <f t="shared" si="50"/>
        <v>228.69800000000001</v>
      </c>
      <c r="F172" s="233">
        <f t="shared" si="50"/>
        <v>0</v>
      </c>
      <c r="G172" s="186">
        <f t="shared" si="48"/>
        <v>0</v>
      </c>
      <c r="H172" s="186">
        <f>SUM(H173:H175)</f>
        <v>0</v>
      </c>
      <c r="I172" s="186">
        <f t="shared" ref="I172:AU172" si="65">SUM(I173:I175)</f>
        <v>0</v>
      </c>
      <c r="J172" s="186">
        <f t="shared" si="65"/>
        <v>0</v>
      </c>
      <c r="K172" s="186">
        <f t="shared" si="65"/>
        <v>0</v>
      </c>
      <c r="L172" s="186">
        <f t="shared" si="65"/>
        <v>0</v>
      </c>
      <c r="M172" s="186">
        <f t="shared" si="65"/>
        <v>0</v>
      </c>
      <c r="N172" s="186">
        <f t="shared" si="65"/>
        <v>0</v>
      </c>
      <c r="O172" s="186">
        <f t="shared" si="65"/>
        <v>0</v>
      </c>
      <c r="P172" s="186">
        <f t="shared" si="65"/>
        <v>0</v>
      </c>
      <c r="Q172" s="186">
        <f t="shared" si="65"/>
        <v>0</v>
      </c>
      <c r="R172" s="186">
        <f t="shared" si="65"/>
        <v>0</v>
      </c>
      <c r="S172" s="186">
        <f t="shared" si="65"/>
        <v>0</v>
      </c>
      <c r="T172" s="186">
        <f t="shared" si="65"/>
        <v>0</v>
      </c>
      <c r="U172" s="186">
        <f t="shared" si="65"/>
        <v>0</v>
      </c>
      <c r="V172" s="186">
        <f t="shared" si="65"/>
        <v>0</v>
      </c>
      <c r="W172" s="186">
        <f t="shared" si="65"/>
        <v>0</v>
      </c>
      <c r="X172" s="186">
        <f t="shared" si="65"/>
        <v>0</v>
      </c>
      <c r="Y172" s="186">
        <f t="shared" si="65"/>
        <v>0</v>
      </c>
      <c r="Z172" s="186">
        <f t="shared" si="65"/>
        <v>0</v>
      </c>
      <c r="AA172" s="186">
        <f t="shared" si="65"/>
        <v>0</v>
      </c>
      <c r="AB172" s="186">
        <f t="shared" si="65"/>
        <v>0</v>
      </c>
      <c r="AC172" s="186">
        <f t="shared" si="65"/>
        <v>0</v>
      </c>
      <c r="AD172" s="186">
        <f t="shared" si="65"/>
        <v>0</v>
      </c>
      <c r="AE172" s="186">
        <f t="shared" si="65"/>
        <v>0</v>
      </c>
      <c r="AF172" s="186">
        <f t="shared" si="65"/>
        <v>228.69800000000001</v>
      </c>
      <c r="AG172" s="186">
        <f t="shared" si="65"/>
        <v>0</v>
      </c>
      <c r="AH172" s="186">
        <f t="shared" si="65"/>
        <v>0</v>
      </c>
      <c r="AI172" s="186">
        <f t="shared" si="65"/>
        <v>0</v>
      </c>
      <c r="AJ172" s="186">
        <f t="shared" si="65"/>
        <v>0</v>
      </c>
      <c r="AK172" s="186">
        <f t="shared" si="65"/>
        <v>0</v>
      </c>
      <c r="AL172" s="186">
        <f t="shared" si="65"/>
        <v>0</v>
      </c>
      <c r="AM172" s="186">
        <f t="shared" si="65"/>
        <v>0</v>
      </c>
      <c r="AN172" s="186">
        <f t="shared" si="65"/>
        <v>0</v>
      </c>
      <c r="AO172" s="186">
        <f t="shared" si="65"/>
        <v>0</v>
      </c>
      <c r="AP172" s="186">
        <f t="shared" si="65"/>
        <v>0</v>
      </c>
      <c r="AQ172" s="186">
        <f t="shared" si="65"/>
        <v>0</v>
      </c>
      <c r="AR172" s="186">
        <f t="shared" si="65"/>
        <v>0</v>
      </c>
      <c r="AS172" s="186">
        <f t="shared" si="65"/>
        <v>0</v>
      </c>
      <c r="AT172" s="186">
        <f t="shared" si="65"/>
        <v>0</v>
      </c>
      <c r="AU172" s="186">
        <f t="shared" si="65"/>
        <v>0</v>
      </c>
      <c r="AV172" s="300"/>
    </row>
    <row r="173" spans="1:48">
      <c r="A173" s="298"/>
      <c r="B173" s="299"/>
      <c r="C173" s="299"/>
      <c r="D173" s="188" t="s">
        <v>37</v>
      </c>
      <c r="E173" s="233">
        <f t="shared" si="50"/>
        <v>0</v>
      </c>
      <c r="F173" s="233">
        <f t="shared" si="50"/>
        <v>0</v>
      </c>
      <c r="G173" s="186" t="e">
        <f t="shared" si="48"/>
        <v>#DIV/0!</v>
      </c>
      <c r="H173" s="184"/>
      <c r="I173" s="184"/>
      <c r="J173" s="190"/>
      <c r="K173" s="184"/>
      <c r="L173" s="184"/>
      <c r="M173" s="190"/>
      <c r="N173" s="184"/>
      <c r="O173" s="184"/>
      <c r="P173" s="190"/>
      <c r="Q173" s="184"/>
      <c r="R173" s="184"/>
      <c r="S173" s="190"/>
      <c r="T173" s="184"/>
      <c r="U173" s="184"/>
      <c r="V173" s="190"/>
      <c r="W173" s="184"/>
      <c r="X173" s="184"/>
      <c r="Y173" s="190"/>
      <c r="Z173" s="184"/>
      <c r="AA173" s="184"/>
      <c r="AB173" s="190"/>
      <c r="AC173" s="184"/>
      <c r="AD173" s="184"/>
      <c r="AE173" s="190"/>
      <c r="AF173" s="184"/>
      <c r="AG173" s="184"/>
      <c r="AH173" s="190"/>
      <c r="AI173" s="184"/>
      <c r="AJ173" s="184"/>
      <c r="AK173" s="190"/>
      <c r="AL173" s="184"/>
      <c r="AM173" s="184"/>
      <c r="AN173" s="184"/>
      <c r="AO173" s="184"/>
      <c r="AP173" s="190"/>
      <c r="AQ173" s="190"/>
      <c r="AR173" s="190"/>
      <c r="AS173" s="184"/>
      <c r="AT173" s="184"/>
      <c r="AU173" s="190"/>
      <c r="AV173" s="300"/>
    </row>
    <row r="174" spans="1:48" ht="26.4">
      <c r="A174" s="298"/>
      <c r="B174" s="299"/>
      <c r="C174" s="299"/>
      <c r="D174" s="188" t="s">
        <v>2</v>
      </c>
      <c r="E174" s="233">
        <f t="shared" si="50"/>
        <v>0</v>
      </c>
      <c r="F174" s="233">
        <f t="shared" si="50"/>
        <v>0</v>
      </c>
      <c r="G174" s="186" t="e">
        <f t="shared" si="48"/>
        <v>#DIV/0!</v>
      </c>
      <c r="H174" s="184"/>
      <c r="I174" s="184"/>
      <c r="J174" s="190"/>
      <c r="K174" s="184"/>
      <c r="L174" s="184"/>
      <c r="M174" s="190"/>
      <c r="N174" s="184"/>
      <c r="O174" s="184"/>
      <c r="P174" s="190"/>
      <c r="Q174" s="184"/>
      <c r="R174" s="184"/>
      <c r="S174" s="190"/>
      <c r="T174" s="184"/>
      <c r="U174" s="184"/>
      <c r="V174" s="190"/>
      <c r="W174" s="184"/>
      <c r="X174" s="184"/>
      <c r="Y174" s="190"/>
      <c r="Z174" s="184"/>
      <c r="AA174" s="184"/>
      <c r="AB174" s="190"/>
      <c r="AC174" s="170"/>
      <c r="AD174" s="184"/>
      <c r="AE174" s="190"/>
      <c r="AF174" s="184"/>
      <c r="AG174" s="184"/>
      <c r="AH174" s="190"/>
      <c r="AI174" s="184"/>
      <c r="AJ174" s="184"/>
      <c r="AK174" s="190"/>
      <c r="AL174" s="190"/>
      <c r="AM174" s="190"/>
      <c r="AN174" s="184"/>
      <c r="AO174" s="184"/>
      <c r="AP174" s="190"/>
      <c r="AQ174" s="190"/>
      <c r="AR174" s="190"/>
      <c r="AS174" s="184"/>
      <c r="AT174" s="184"/>
      <c r="AU174" s="190"/>
      <c r="AV174" s="300"/>
    </row>
    <row r="175" spans="1:48">
      <c r="A175" s="298"/>
      <c r="B175" s="299"/>
      <c r="C175" s="299"/>
      <c r="D175" s="188" t="s">
        <v>43</v>
      </c>
      <c r="E175" s="233">
        <f t="shared" si="50"/>
        <v>228.69800000000001</v>
      </c>
      <c r="F175" s="233">
        <f t="shared" si="50"/>
        <v>0</v>
      </c>
      <c r="G175" s="186">
        <f t="shared" si="48"/>
        <v>0</v>
      </c>
      <c r="H175" s="184"/>
      <c r="I175" s="184"/>
      <c r="J175" s="190"/>
      <c r="K175" s="184"/>
      <c r="L175" s="184"/>
      <c r="M175" s="190"/>
      <c r="N175" s="184"/>
      <c r="O175" s="184"/>
      <c r="P175" s="190"/>
      <c r="Q175" s="184"/>
      <c r="R175" s="184"/>
      <c r="S175" s="190"/>
      <c r="T175" s="184"/>
      <c r="U175" s="184"/>
      <c r="V175" s="190"/>
      <c r="W175" s="184"/>
      <c r="X175" s="184"/>
      <c r="Y175" s="190"/>
      <c r="Z175" s="184"/>
      <c r="AA175" s="184"/>
      <c r="AB175" s="190"/>
      <c r="AC175" s="170"/>
      <c r="AD175" s="184"/>
      <c r="AE175" s="190"/>
      <c r="AF175" s="170">
        <v>228.69800000000001</v>
      </c>
      <c r="AG175" s="184"/>
      <c r="AH175" s="190"/>
      <c r="AI175" s="184"/>
      <c r="AJ175" s="184"/>
      <c r="AK175" s="190"/>
      <c r="AL175" s="190"/>
      <c r="AM175" s="190"/>
      <c r="AN175" s="184"/>
      <c r="AO175" s="184"/>
      <c r="AP175" s="190"/>
      <c r="AQ175" s="190"/>
      <c r="AR175" s="190"/>
      <c r="AS175" s="184"/>
      <c r="AT175" s="184"/>
      <c r="AU175" s="190"/>
      <c r="AV175" s="300"/>
    </row>
    <row r="176" spans="1:48" ht="27">
      <c r="A176" s="298"/>
      <c r="B176" s="299"/>
      <c r="C176" s="299"/>
      <c r="D176" s="189" t="s">
        <v>273</v>
      </c>
      <c r="E176" s="233">
        <f t="shared" si="50"/>
        <v>0</v>
      </c>
      <c r="F176" s="233">
        <f t="shared" si="50"/>
        <v>0</v>
      </c>
      <c r="G176" s="186" t="e">
        <f t="shared" si="48"/>
        <v>#DIV/0!</v>
      </c>
      <c r="H176" s="184"/>
      <c r="I176" s="184"/>
      <c r="J176" s="190"/>
      <c r="K176" s="184"/>
      <c r="L176" s="184"/>
      <c r="M176" s="190"/>
      <c r="N176" s="184"/>
      <c r="O176" s="184"/>
      <c r="P176" s="190"/>
      <c r="Q176" s="184"/>
      <c r="R176" s="184"/>
      <c r="S176" s="190"/>
      <c r="T176" s="184"/>
      <c r="U176" s="184"/>
      <c r="V176" s="190"/>
      <c r="W176" s="184"/>
      <c r="X176" s="184"/>
      <c r="Y176" s="190"/>
      <c r="Z176" s="184"/>
      <c r="AA176" s="184"/>
      <c r="AB176" s="190"/>
      <c r="AC176" s="170"/>
      <c r="AD176" s="184"/>
      <c r="AE176" s="190"/>
      <c r="AF176" s="184"/>
      <c r="AG176" s="184"/>
      <c r="AH176" s="190"/>
      <c r="AI176" s="184"/>
      <c r="AJ176" s="184"/>
      <c r="AK176" s="190"/>
      <c r="AL176" s="190"/>
      <c r="AM176" s="190"/>
      <c r="AN176" s="184"/>
      <c r="AO176" s="184"/>
      <c r="AP176" s="190"/>
      <c r="AQ176" s="190"/>
      <c r="AR176" s="190"/>
      <c r="AS176" s="184"/>
      <c r="AT176" s="184"/>
      <c r="AU176" s="190"/>
      <c r="AV176" s="300"/>
    </row>
    <row r="177" spans="1:48">
      <c r="A177" s="298" t="s">
        <v>329</v>
      </c>
      <c r="B177" s="310" t="s">
        <v>350</v>
      </c>
      <c r="C177" s="299" t="s">
        <v>476</v>
      </c>
      <c r="D177" s="192" t="s">
        <v>41</v>
      </c>
      <c r="E177" s="233">
        <f t="shared" si="50"/>
        <v>1085.482</v>
      </c>
      <c r="F177" s="233">
        <f t="shared" si="50"/>
        <v>432.79</v>
      </c>
      <c r="G177" s="186">
        <f t="shared" si="48"/>
        <v>39.87076708780063</v>
      </c>
      <c r="H177" s="186">
        <f>SUM(H178:H180)</f>
        <v>0</v>
      </c>
      <c r="I177" s="186">
        <f t="shared" ref="I177:AU177" si="66">SUM(I178:I180)</f>
        <v>0</v>
      </c>
      <c r="J177" s="186">
        <f t="shared" si="66"/>
        <v>0</v>
      </c>
      <c r="K177" s="186">
        <f t="shared" si="66"/>
        <v>0</v>
      </c>
      <c r="L177" s="186">
        <f t="shared" si="66"/>
        <v>0</v>
      </c>
      <c r="M177" s="186">
        <f t="shared" si="66"/>
        <v>0</v>
      </c>
      <c r="N177" s="186">
        <f t="shared" si="66"/>
        <v>0</v>
      </c>
      <c r="O177" s="186">
        <f t="shared" si="66"/>
        <v>0</v>
      </c>
      <c r="P177" s="186">
        <f t="shared" si="66"/>
        <v>0</v>
      </c>
      <c r="Q177" s="186">
        <f t="shared" si="66"/>
        <v>0</v>
      </c>
      <c r="R177" s="186">
        <f t="shared" si="66"/>
        <v>0</v>
      </c>
      <c r="S177" s="186">
        <f t="shared" si="66"/>
        <v>0</v>
      </c>
      <c r="T177" s="186">
        <f t="shared" si="66"/>
        <v>0</v>
      </c>
      <c r="U177" s="186">
        <f t="shared" si="66"/>
        <v>0</v>
      </c>
      <c r="V177" s="186">
        <f t="shared" si="66"/>
        <v>0</v>
      </c>
      <c r="W177" s="186">
        <f t="shared" si="66"/>
        <v>0</v>
      </c>
      <c r="X177" s="186">
        <f t="shared" si="66"/>
        <v>0</v>
      </c>
      <c r="Y177" s="186">
        <f t="shared" si="66"/>
        <v>0</v>
      </c>
      <c r="Z177" s="186">
        <f t="shared" si="66"/>
        <v>0</v>
      </c>
      <c r="AA177" s="186">
        <f t="shared" si="66"/>
        <v>0</v>
      </c>
      <c r="AB177" s="186">
        <f t="shared" si="66"/>
        <v>0</v>
      </c>
      <c r="AC177" s="186">
        <f t="shared" si="66"/>
        <v>0</v>
      </c>
      <c r="AD177" s="186">
        <f t="shared" si="66"/>
        <v>0</v>
      </c>
      <c r="AE177" s="186">
        <f t="shared" si="66"/>
        <v>0</v>
      </c>
      <c r="AF177" s="186">
        <f t="shared" si="66"/>
        <v>432.79</v>
      </c>
      <c r="AG177" s="186">
        <f t="shared" si="66"/>
        <v>432.79</v>
      </c>
      <c r="AH177" s="186">
        <f t="shared" si="66"/>
        <v>0</v>
      </c>
      <c r="AI177" s="186">
        <f t="shared" si="66"/>
        <v>652.69200000000001</v>
      </c>
      <c r="AJ177" s="186">
        <f t="shared" si="66"/>
        <v>0</v>
      </c>
      <c r="AK177" s="186">
        <f t="shared" si="66"/>
        <v>0</v>
      </c>
      <c r="AL177" s="186">
        <f t="shared" si="66"/>
        <v>0</v>
      </c>
      <c r="AM177" s="186">
        <f t="shared" si="66"/>
        <v>0</v>
      </c>
      <c r="AN177" s="186">
        <f t="shared" si="66"/>
        <v>0</v>
      </c>
      <c r="AO177" s="186">
        <f t="shared" si="66"/>
        <v>0</v>
      </c>
      <c r="AP177" s="186">
        <f t="shared" si="66"/>
        <v>0</v>
      </c>
      <c r="AQ177" s="186">
        <f t="shared" si="66"/>
        <v>0</v>
      </c>
      <c r="AR177" s="186">
        <f t="shared" si="66"/>
        <v>0</v>
      </c>
      <c r="AS177" s="186">
        <f t="shared" si="66"/>
        <v>0</v>
      </c>
      <c r="AT177" s="186">
        <f t="shared" si="66"/>
        <v>0</v>
      </c>
      <c r="AU177" s="186">
        <f t="shared" si="66"/>
        <v>0</v>
      </c>
      <c r="AV177" s="300"/>
    </row>
    <row r="178" spans="1:48">
      <c r="A178" s="298"/>
      <c r="B178" s="310"/>
      <c r="C178" s="299"/>
      <c r="D178" s="188" t="s">
        <v>37</v>
      </c>
      <c r="E178" s="233">
        <f t="shared" si="50"/>
        <v>0</v>
      </c>
      <c r="F178" s="233">
        <f t="shared" si="50"/>
        <v>0</v>
      </c>
      <c r="G178" s="186" t="e">
        <f t="shared" si="48"/>
        <v>#DIV/0!</v>
      </c>
      <c r="H178" s="184"/>
      <c r="I178" s="184"/>
      <c r="J178" s="190"/>
      <c r="K178" s="184"/>
      <c r="L178" s="184"/>
      <c r="M178" s="190"/>
      <c r="N178" s="184"/>
      <c r="O178" s="184"/>
      <c r="P178" s="190"/>
      <c r="Q178" s="184"/>
      <c r="R178" s="184"/>
      <c r="S178" s="190"/>
      <c r="T178" s="184"/>
      <c r="U178" s="184"/>
      <c r="V178" s="190"/>
      <c r="W178" s="184"/>
      <c r="X178" s="184"/>
      <c r="Y178" s="190"/>
      <c r="Z178" s="184"/>
      <c r="AA178" s="184"/>
      <c r="AB178" s="190"/>
      <c r="AC178" s="184"/>
      <c r="AD178" s="184"/>
      <c r="AE178" s="190"/>
      <c r="AF178" s="184"/>
      <c r="AG178" s="184"/>
      <c r="AH178" s="190"/>
      <c r="AI178" s="184"/>
      <c r="AJ178" s="184"/>
      <c r="AK178" s="190"/>
      <c r="AL178" s="184"/>
      <c r="AM178" s="184"/>
      <c r="AN178" s="184"/>
      <c r="AO178" s="184"/>
      <c r="AP178" s="190"/>
      <c r="AQ178" s="190"/>
      <c r="AR178" s="190"/>
      <c r="AS178" s="184"/>
      <c r="AT178" s="184"/>
      <c r="AU178" s="190"/>
      <c r="AV178" s="300"/>
    </row>
    <row r="179" spans="1:48" ht="26.4">
      <c r="A179" s="298"/>
      <c r="B179" s="310"/>
      <c r="C179" s="299"/>
      <c r="D179" s="188" t="s">
        <v>2</v>
      </c>
      <c r="E179" s="233">
        <f t="shared" si="50"/>
        <v>0</v>
      </c>
      <c r="F179" s="233">
        <f t="shared" si="50"/>
        <v>0</v>
      </c>
      <c r="G179" s="186" t="e">
        <f t="shared" si="48"/>
        <v>#DIV/0!</v>
      </c>
      <c r="H179" s="184"/>
      <c r="I179" s="184"/>
      <c r="J179" s="190"/>
      <c r="K179" s="184"/>
      <c r="L179" s="184"/>
      <c r="M179" s="190"/>
      <c r="N179" s="184"/>
      <c r="O179" s="184"/>
      <c r="P179" s="190"/>
      <c r="Q179" s="184"/>
      <c r="R179" s="184"/>
      <c r="S179" s="190"/>
      <c r="T179" s="184"/>
      <c r="U179" s="184"/>
      <c r="V179" s="190"/>
      <c r="W179" s="184"/>
      <c r="X179" s="184"/>
      <c r="Y179" s="190"/>
      <c r="Z179" s="184"/>
      <c r="AA179" s="184"/>
      <c r="AB179" s="190"/>
      <c r="AC179" s="184"/>
      <c r="AD179" s="184"/>
      <c r="AE179" s="190"/>
      <c r="AF179" s="184"/>
      <c r="AG179" s="184"/>
      <c r="AH179" s="190"/>
      <c r="AI179" s="184"/>
      <c r="AJ179" s="184"/>
      <c r="AK179" s="190"/>
      <c r="AL179" s="190"/>
      <c r="AM179" s="190"/>
      <c r="AN179" s="184"/>
      <c r="AO179" s="184"/>
      <c r="AP179" s="190"/>
      <c r="AQ179" s="190"/>
      <c r="AR179" s="190"/>
      <c r="AS179" s="184"/>
      <c r="AT179" s="184"/>
      <c r="AU179" s="190"/>
      <c r="AV179" s="300"/>
    </row>
    <row r="180" spans="1:48">
      <c r="A180" s="298"/>
      <c r="B180" s="310"/>
      <c r="C180" s="299"/>
      <c r="D180" s="188" t="s">
        <v>43</v>
      </c>
      <c r="E180" s="233">
        <f t="shared" ref="E180:F243" si="67">H180+K180+N180+Q180+T180+W180+Z180+AC180+AF180+AI180+AN180+AS180</f>
        <v>1085.482</v>
      </c>
      <c r="F180" s="233">
        <f t="shared" si="67"/>
        <v>432.79</v>
      </c>
      <c r="G180" s="186">
        <f t="shared" si="48"/>
        <v>39.87076708780063</v>
      </c>
      <c r="H180" s="184"/>
      <c r="I180" s="184"/>
      <c r="J180" s="190"/>
      <c r="K180" s="184"/>
      <c r="L180" s="184"/>
      <c r="M180" s="190"/>
      <c r="N180" s="184"/>
      <c r="O180" s="184"/>
      <c r="P180" s="190"/>
      <c r="Q180" s="184"/>
      <c r="R180" s="184"/>
      <c r="S180" s="190"/>
      <c r="T180" s="184"/>
      <c r="U180" s="184"/>
      <c r="V180" s="190"/>
      <c r="W180" s="184"/>
      <c r="X180" s="184"/>
      <c r="Y180" s="190"/>
      <c r="Z180" s="184"/>
      <c r="AA180" s="184"/>
      <c r="AB180" s="190"/>
      <c r="AC180" s="170"/>
      <c r="AD180" s="184"/>
      <c r="AE180" s="190"/>
      <c r="AF180" s="170">
        <v>432.79</v>
      </c>
      <c r="AG180" s="170">
        <v>432.79</v>
      </c>
      <c r="AH180" s="190"/>
      <c r="AI180" s="170">
        <f>1085.482-432.79</f>
        <v>652.69200000000001</v>
      </c>
      <c r="AJ180" s="184"/>
      <c r="AK180" s="190"/>
      <c r="AL180" s="190"/>
      <c r="AM180" s="190"/>
      <c r="AN180" s="184"/>
      <c r="AO180" s="184"/>
      <c r="AP180" s="190"/>
      <c r="AQ180" s="190"/>
      <c r="AR180" s="190"/>
      <c r="AS180" s="184"/>
      <c r="AT180" s="184"/>
      <c r="AU180" s="190"/>
      <c r="AV180" s="300"/>
    </row>
    <row r="181" spans="1:48" ht="27">
      <c r="A181" s="298"/>
      <c r="B181" s="310"/>
      <c r="C181" s="299"/>
      <c r="D181" s="189" t="s">
        <v>273</v>
      </c>
      <c r="E181" s="233">
        <f t="shared" si="67"/>
        <v>0</v>
      </c>
      <c r="F181" s="233">
        <f t="shared" si="67"/>
        <v>0</v>
      </c>
      <c r="G181" s="186" t="e">
        <f t="shared" si="48"/>
        <v>#DIV/0!</v>
      </c>
      <c r="H181" s="184"/>
      <c r="I181" s="184"/>
      <c r="J181" s="190"/>
      <c r="K181" s="184"/>
      <c r="L181" s="184"/>
      <c r="M181" s="190"/>
      <c r="N181" s="184"/>
      <c r="O181" s="184"/>
      <c r="P181" s="190"/>
      <c r="Q181" s="184"/>
      <c r="R181" s="184"/>
      <c r="S181" s="190"/>
      <c r="T181" s="184"/>
      <c r="U181" s="184"/>
      <c r="V181" s="190"/>
      <c r="W181" s="184"/>
      <c r="X181" s="184"/>
      <c r="Y181" s="190"/>
      <c r="Z181" s="184"/>
      <c r="AA181" s="184"/>
      <c r="AB181" s="190"/>
      <c r="AC181" s="184"/>
      <c r="AD181" s="184"/>
      <c r="AE181" s="190"/>
      <c r="AF181" s="184"/>
      <c r="AG181" s="184"/>
      <c r="AH181" s="190"/>
      <c r="AI181" s="184"/>
      <c r="AJ181" s="184"/>
      <c r="AK181" s="190"/>
      <c r="AL181" s="190"/>
      <c r="AM181" s="190"/>
      <c r="AN181" s="184"/>
      <c r="AO181" s="184"/>
      <c r="AP181" s="190"/>
      <c r="AQ181" s="190"/>
      <c r="AR181" s="190"/>
      <c r="AS181" s="184"/>
      <c r="AT181" s="184"/>
      <c r="AU181" s="190"/>
      <c r="AV181" s="300"/>
    </row>
    <row r="182" spans="1:48">
      <c r="A182" s="298" t="s">
        <v>330</v>
      </c>
      <c r="B182" s="299" t="s">
        <v>463</v>
      </c>
      <c r="C182" s="299" t="s">
        <v>476</v>
      </c>
      <c r="D182" s="192" t="s">
        <v>41</v>
      </c>
      <c r="E182" s="233">
        <f t="shared" si="67"/>
        <v>1439.15</v>
      </c>
      <c r="F182" s="233">
        <f t="shared" si="67"/>
        <v>1439.15</v>
      </c>
      <c r="G182" s="186">
        <f t="shared" si="48"/>
        <v>100</v>
      </c>
      <c r="H182" s="186">
        <f>SUM(H183:H185)</f>
        <v>0</v>
      </c>
      <c r="I182" s="186">
        <f t="shared" ref="I182:AU182" si="68">SUM(I183:I185)</f>
        <v>0</v>
      </c>
      <c r="J182" s="186">
        <f t="shared" si="68"/>
        <v>0</v>
      </c>
      <c r="K182" s="186">
        <f t="shared" si="68"/>
        <v>0</v>
      </c>
      <c r="L182" s="186">
        <f t="shared" si="68"/>
        <v>0</v>
      </c>
      <c r="M182" s="186">
        <f t="shared" si="68"/>
        <v>0</v>
      </c>
      <c r="N182" s="186">
        <f t="shared" si="68"/>
        <v>0</v>
      </c>
      <c r="O182" s="186">
        <f t="shared" si="68"/>
        <v>0</v>
      </c>
      <c r="P182" s="186">
        <f t="shared" si="68"/>
        <v>0</v>
      </c>
      <c r="Q182" s="186">
        <f t="shared" si="68"/>
        <v>0</v>
      </c>
      <c r="R182" s="186">
        <f t="shared" si="68"/>
        <v>0</v>
      </c>
      <c r="S182" s="186">
        <f t="shared" si="68"/>
        <v>0</v>
      </c>
      <c r="T182" s="186">
        <f t="shared" si="68"/>
        <v>0</v>
      </c>
      <c r="U182" s="186">
        <f t="shared" si="68"/>
        <v>0</v>
      </c>
      <c r="V182" s="186">
        <f t="shared" si="68"/>
        <v>0</v>
      </c>
      <c r="W182" s="186">
        <f t="shared" si="68"/>
        <v>0</v>
      </c>
      <c r="X182" s="186">
        <f t="shared" si="68"/>
        <v>0</v>
      </c>
      <c r="Y182" s="186">
        <f t="shared" si="68"/>
        <v>0</v>
      </c>
      <c r="Z182" s="186">
        <f t="shared" si="68"/>
        <v>0</v>
      </c>
      <c r="AA182" s="186">
        <f t="shared" si="68"/>
        <v>0</v>
      </c>
      <c r="AB182" s="186">
        <f t="shared" si="68"/>
        <v>0</v>
      </c>
      <c r="AC182" s="186">
        <f t="shared" si="68"/>
        <v>1370.9189699999999</v>
      </c>
      <c r="AD182" s="186">
        <f t="shared" si="68"/>
        <v>1370.9189699999999</v>
      </c>
      <c r="AE182" s="186">
        <f t="shared" si="68"/>
        <v>0</v>
      </c>
      <c r="AF182" s="186">
        <f t="shared" si="68"/>
        <v>68.231030000000146</v>
      </c>
      <c r="AG182" s="186">
        <f t="shared" si="68"/>
        <v>68.231030000000146</v>
      </c>
      <c r="AH182" s="186">
        <f t="shared" si="68"/>
        <v>0</v>
      </c>
      <c r="AI182" s="186">
        <f t="shared" si="68"/>
        <v>0</v>
      </c>
      <c r="AJ182" s="186">
        <f t="shared" si="68"/>
        <v>0</v>
      </c>
      <c r="AK182" s="186">
        <f t="shared" si="68"/>
        <v>0</v>
      </c>
      <c r="AL182" s="186">
        <f t="shared" si="68"/>
        <v>0</v>
      </c>
      <c r="AM182" s="186">
        <f t="shared" si="68"/>
        <v>0</v>
      </c>
      <c r="AN182" s="186">
        <f t="shared" si="68"/>
        <v>0</v>
      </c>
      <c r="AO182" s="186">
        <f t="shared" si="68"/>
        <v>0</v>
      </c>
      <c r="AP182" s="186">
        <f t="shared" si="68"/>
        <v>0</v>
      </c>
      <c r="AQ182" s="186">
        <f t="shared" si="68"/>
        <v>0</v>
      </c>
      <c r="AR182" s="186">
        <f t="shared" si="68"/>
        <v>0</v>
      </c>
      <c r="AS182" s="186">
        <f t="shared" si="68"/>
        <v>0</v>
      </c>
      <c r="AT182" s="186">
        <f t="shared" si="68"/>
        <v>0</v>
      </c>
      <c r="AU182" s="186">
        <f t="shared" si="68"/>
        <v>0</v>
      </c>
      <c r="AV182" s="300"/>
    </row>
    <row r="183" spans="1:48">
      <c r="A183" s="298"/>
      <c r="B183" s="299"/>
      <c r="C183" s="299"/>
      <c r="D183" s="188" t="s">
        <v>37</v>
      </c>
      <c r="E183" s="233">
        <f t="shared" si="67"/>
        <v>0</v>
      </c>
      <c r="F183" s="233">
        <f t="shared" si="67"/>
        <v>0</v>
      </c>
      <c r="G183" s="186" t="e">
        <f t="shared" si="48"/>
        <v>#DIV/0!</v>
      </c>
      <c r="H183" s="184"/>
      <c r="I183" s="184"/>
      <c r="J183" s="190"/>
      <c r="K183" s="184"/>
      <c r="L183" s="184"/>
      <c r="M183" s="190"/>
      <c r="N183" s="184"/>
      <c r="O183" s="184"/>
      <c r="P183" s="190"/>
      <c r="Q183" s="184"/>
      <c r="R183" s="184"/>
      <c r="S183" s="190"/>
      <c r="T183" s="184"/>
      <c r="U183" s="184"/>
      <c r="V183" s="190"/>
      <c r="W183" s="184"/>
      <c r="X183" s="184"/>
      <c r="Y183" s="190"/>
      <c r="Z183" s="184"/>
      <c r="AA183" s="184"/>
      <c r="AB183" s="190"/>
      <c r="AC183" s="184"/>
      <c r="AD183" s="184"/>
      <c r="AE183" s="190"/>
      <c r="AF183" s="184"/>
      <c r="AG183" s="184"/>
      <c r="AH183" s="190"/>
      <c r="AI183" s="184"/>
      <c r="AJ183" s="184"/>
      <c r="AK183" s="190"/>
      <c r="AL183" s="184"/>
      <c r="AM183" s="184"/>
      <c r="AN183" s="184"/>
      <c r="AO183" s="184"/>
      <c r="AP183" s="190"/>
      <c r="AQ183" s="190"/>
      <c r="AR183" s="190"/>
      <c r="AS183" s="184"/>
      <c r="AT183" s="184"/>
      <c r="AU183" s="190"/>
      <c r="AV183" s="300"/>
    </row>
    <row r="184" spans="1:48" ht="26.4">
      <c r="A184" s="298"/>
      <c r="B184" s="299"/>
      <c r="C184" s="299"/>
      <c r="D184" s="188" t="s">
        <v>2</v>
      </c>
      <c r="E184" s="233">
        <f t="shared" si="67"/>
        <v>0</v>
      </c>
      <c r="F184" s="233">
        <f t="shared" si="67"/>
        <v>0</v>
      </c>
      <c r="G184" s="186" t="e">
        <f t="shared" si="48"/>
        <v>#DIV/0!</v>
      </c>
      <c r="H184" s="184"/>
      <c r="I184" s="184"/>
      <c r="J184" s="190"/>
      <c r="K184" s="184"/>
      <c r="L184" s="184"/>
      <c r="M184" s="190"/>
      <c r="N184" s="184"/>
      <c r="O184" s="184"/>
      <c r="P184" s="190"/>
      <c r="Q184" s="184"/>
      <c r="R184" s="184"/>
      <c r="S184" s="190"/>
      <c r="T184" s="184"/>
      <c r="U184" s="184"/>
      <c r="V184" s="190"/>
      <c r="W184" s="184"/>
      <c r="X184" s="184"/>
      <c r="Y184" s="190"/>
      <c r="Z184" s="184"/>
      <c r="AA184" s="184"/>
      <c r="AB184" s="190"/>
      <c r="AC184" s="170"/>
      <c r="AD184" s="184"/>
      <c r="AE184" s="190"/>
      <c r="AF184" s="184"/>
      <c r="AG184" s="184"/>
      <c r="AH184" s="190"/>
      <c r="AI184" s="184"/>
      <c r="AJ184" s="184"/>
      <c r="AK184" s="190"/>
      <c r="AL184" s="190"/>
      <c r="AM184" s="190"/>
      <c r="AN184" s="184"/>
      <c r="AO184" s="184"/>
      <c r="AP184" s="190"/>
      <c r="AQ184" s="190"/>
      <c r="AR184" s="190"/>
      <c r="AS184" s="184"/>
      <c r="AT184" s="184"/>
      <c r="AU184" s="190"/>
      <c r="AV184" s="300"/>
    </row>
    <row r="185" spans="1:48">
      <c r="A185" s="298"/>
      <c r="B185" s="299"/>
      <c r="C185" s="299"/>
      <c r="D185" s="188" t="s">
        <v>43</v>
      </c>
      <c r="E185" s="233">
        <f t="shared" si="67"/>
        <v>1439.15</v>
      </c>
      <c r="F185" s="233">
        <f t="shared" si="67"/>
        <v>1439.15</v>
      </c>
      <c r="G185" s="186">
        <f t="shared" si="48"/>
        <v>100</v>
      </c>
      <c r="H185" s="184"/>
      <c r="I185" s="184"/>
      <c r="J185" s="190"/>
      <c r="K185" s="184"/>
      <c r="L185" s="184"/>
      <c r="M185" s="190"/>
      <c r="N185" s="184"/>
      <c r="O185" s="184"/>
      <c r="P185" s="190"/>
      <c r="Q185" s="184"/>
      <c r="R185" s="184"/>
      <c r="S185" s="190"/>
      <c r="T185" s="184"/>
      <c r="U185" s="184"/>
      <c r="V185" s="190"/>
      <c r="W185" s="184"/>
      <c r="X185" s="184"/>
      <c r="Y185" s="190"/>
      <c r="Z185" s="184"/>
      <c r="AA185" s="184"/>
      <c r="AB185" s="190"/>
      <c r="AC185" s="170">
        <v>1370.9189699999999</v>
      </c>
      <c r="AD185" s="170">
        <v>1370.9189699999999</v>
      </c>
      <c r="AE185" s="190"/>
      <c r="AF185" s="170">
        <f>1439.15-1370.91897</f>
        <v>68.231030000000146</v>
      </c>
      <c r="AG185" s="170">
        <f>1439.15-1370.91897</f>
        <v>68.231030000000146</v>
      </c>
      <c r="AH185" s="190"/>
      <c r="AI185" s="184"/>
      <c r="AJ185" s="184"/>
      <c r="AK185" s="190"/>
      <c r="AL185" s="190"/>
      <c r="AM185" s="190"/>
      <c r="AN185" s="184"/>
      <c r="AO185" s="184"/>
      <c r="AP185" s="190"/>
      <c r="AQ185" s="190"/>
      <c r="AR185" s="190"/>
      <c r="AS185" s="184"/>
      <c r="AT185" s="184"/>
      <c r="AU185" s="190"/>
      <c r="AV185" s="300"/>
    </row>
    <row r="186" spans="1:48" ht="27">
      <c r="A186" s="298"/>
      <c r="B186" s="299"/>
      <c r="C186" s="299"/>
      <c r="D186" s="189" t="s">
        <v>273</v>
      </c>
      <c r="E186" s="233">
        <f t="shared" si="67"/>
        <v>0</v>
      </c>
      <c r="F186" s="233">
        <f t="shared" si="67"/>
        <v>0</v>
      </c>
      <c r="G186" s="186" t="e">
        <f t="shared" si="48"/>
        <v>#DIV/0!</v>
      </c>
      <c r="H186" s="184"/>
      <c r="I186" s="184"/>
      <c r="J186" s="190"/>
      <c r="K186" s="184"/>
      <c r="L186" s="184"/>
      <c r="M186" s="190"/>
      <c r="N186" s="184"/>
      <c r="O186" s="184"/>
      <c r="P186" s="190"/>
      <c r="Q186" s="184"/>
      <c r="R186" s="184"/>
      <c r="S186" s="190"/>
      <c r="T186" s="184"/>
      <c r="U186" s="184"/>
      <c r="V186" s="190"/>
      <c r="W186" s="184"/>
      <c r="X186" s="184"/>
      <c r="Y186" s="190"/>
      <c r="Z186" s="184"/>
      <c r="AA186" s="184"/>
      <c r="AB186" s="190"/>
      <c r="AC186" s="184"/>
      <c r="AD186" s="184"/>
      <c r="AE186" s="190"/>
      <c r="AF186" s="184"/>
      <c r="AG186" s="184"/>
      <c r="AH186" s="190"/>
      <c r="AI186" s="184"/>
      <c r="AJ186" s="184"/>
      <c r="AK186" s="190"/>
      <c r="AL186" s="190"/>
      <c r="AM186" s="190"/>
      <c r="AN186" s="184"/>
      <c r="AO186" s="184"/>
      <c r="AP186" s="190"/>
      <c r="AQ186" s="190"/>
      <c r="AR186" s="190"/>
      <c r="AS186" s="184"/>
      <c r="AT186" s="184"/>
      <c r="AU186" s="190"/>
      <c r="AV186" s="300"/>
    </row>
    <row r="187" spans="1:48">
      <c r="A187" s="298" t="s">
        <v>331</v>
      </c>
      <c r="B187" s="299" t="s">
        <v>464</v>
      </c>
      <c r="C187" s="299" t="s">
        <v>476</v>
      </c>
      <c r="D187" s="192" t="s">
        <v>41</v>
      </c>
      <c r="E187" s="233">
        <f t="shared" si="67"/>
        <v>3623.9480000000003</v>
      </c>
      <c r="F187" s="233">
        <f t="shared" si="67"/>
        <v>0</v>
      </c>
      <c r="G187" s="186">
        <f t="shared" si="48"/>
        <v>0</v>
      </c>
      <c r="H187" s="186">
        <f>SUM(H188:H190)</f>
        <v>0</v>
      </c>
      <c r="I187" s="186">
        <f t="shared" ref="I187:AU187" si="69">SUM(I188:I190)</f>
        <v>0</v>
      </c>
      <c r="J187" s="186">
        <f t="shared" si="69"/>
        <v>0</v>
      </c>
      <c r="K187" s="186">
        <f t="shared" si="69"/>
        <v>0</v>
      </c>
      <c r="L187" s="186">
        <f t="shared" si="69"/>
        <v>0</v>
      </c>
      <c r="M187" s="186">
        <f t="shared" si="69"/>
        <v>0</v>
      </c>
      <c r="N187" s="186">
        <f t="shared" si="69"/>
        <v>0</v>
      </c>
      <c r="O187" s="186">
        <f t="shared" si="69"/>
        <v>0</v>
      </c>
      <c r="P187" s="186">
        <f t="shared" si="69"/>
        <v>0</v>
      </c>
      <c r="Q187" s="186">
        <f t="shared" si="69"/>
        <v>0</v>
      </c>
      <c r="R187" s="186">
        <f t="shared" si="69"/>
        <v>0</v>
      </c>
      <c r="S187" s="186">
        <f t="shared" si="69"/>
        <v>0</v>
      </c>
      <c r="T187" s="186">
        <f t="shared" si="69"/>
        <v>0</v>
      </c>
      <c r="U187" s="186">
        <f t="shared" si="69"/>
        <v>0</v>
      </c>
      <c r="V187" s="186">
        <f t="shared" si="69"/>
        <v>0</v>
      </c>
      <c r="W187" s="186">
        <f t="shared" si="69"/>
        <v>0</v>
      </c>
      <c r="X187" s="186">
        <f t="shared" si="69"/>
        <v>0</v>
      </c>
      <c r="Y187" s="186">
        <f t="shared" si="69"/>
        <v>0</v>
      </c>
      <c r="Z187" s="186">
        <f t="shared" si="69"/>
        <v>0</v>
      </c>
      <c r="AA187" s="186">
        <f t="shared" si="69"/>
        <v>0</v>
      </c>
      <c r="AB187" s="186">
        <f t="shared" si="69"/>
        <v>0</v>
      </c>
      <c r="AC187" s="186">
        <f t="shared" si="69"/>
        <v>0</v>
      </c>
      <c r="AD187" s="186">
        <f t="shared" si="69"/>
        <v>0</v>
      </c>
      <c r="AE187" s="186">
        <f t="shared" si="69"/>
        <v>0</v>
      </c>
      <c r="AF187" s="186">
        <f t="shared" si="69"/>
        <v>3623.9480000000003</v>
      </c>
      <c r="AG187" s="186">
        <f t="shared" si="69"/>
        <v>0</v>
      </c>
      <c r="AH187" s="186">
        <f t="shared" si="69"/>
        <v>0</v>
      </c>
      <c r="AI187" s="186">
        <f t="shared" si="69"/>
        <v>0</v>
      </c>
      <c r="AJ187" s="186">
        <f t="shared" si="69"/>
        <v>0</v>
      </c>
      <c r="AK187" s="186">
        <f t="shared" si="69"/>
        <v>0</v>
      </c>
      <c r="AL187" s="186">
        <f t="shared" si="69"/>
        <v>0</v>
      </c>
      <c r="AM187" s="186">
        <f t="shared" si="69"/>
        <v>0</v>
      </c>
      <c r="AN187" s="186">
        <f t="shared" si="69"/>
        <v>0</v>
      </c>
      <c r="AO187" s="186">
        <f t="shared" si="69"/>
        <v>0</v>
      </c>
      <c r="AP187" s="186">
        <f t="shared" si="69"/>
        <v>0</v>
      </c>
      <c r="AQ187" s="186">
        <f t="shared" si="69"/>
        <v>0</v>
      </c>
      <c r="AR187" s="186">
        <f t="shared" si="69"/>
        <v>0</v>
      </c>
      <c r="AS187" s="186">
        <f t="shared" si="69"/>
        <v>0</v>
      </c>
      <c r="AT187" s="186">
        <f t="shared" si="69"/>
        <v>0</v>
      </c>
      <c r="AU187" s="186">
        <f t="shared" si="69"/>
        <v>0</v>
      </c>
      <c r="AV187" s="300"/>
    </row>
    <row r="188" spans="1:48">
      <c r="A188" s="298"/>
      <c r="B188" s="299"/>
      <c r="C188" s="299"/>
      <c r="D188" s="188" t="s">
        <v>37</v>
      </c>
      <c r="E188" s="233">
        <f t="shared" si="67"/>
        <v>0</v>
      </c>
      <c r="F188" s="233">
        <f t="shared" si="67"/>
        <v>0</v>
      </c>
      <c r="G188" s="186" t="e">
        <f t="shared" si="48"/>
        <v>#DIV/0!</v>
      </c>
      <c r="H188" s="184"/>
      <c r="I188" s="184"/>
      <c r="J188" s="190"/>
      <c r="K188" s="184"/>
      <c r="L188" s="184"/>
      <c r="M188" s="190"/>
      <c r="N188" s="184"/>
      <c r="O188" s="184"/>
      <c r="P188" s="190"/>
      <c r="Q188" s="184"/>
      <c r="R188" s="184"/>
      <c r="S188" s="190"/>
      <c r="T188" s="184"/>
      <c r="U188" s="184"/>
      <c r="V188" s="190"/>
      <c r="W188" s="184"/>
      <c r="X188" s="184"/>
      <c r="Y188" s="190"/>
      <c r="Z188" s="184"/>
      <c r="AA188" s="184"/>
      <c r="AB188" s="190"/>
      <c r="AC188" s="184"/>
      <c r="AD188" s="184"/>
      <c r="AE188" s="190"/>
      <c r="AF188" s="184"/>
      <c r="AG188" s="184"/>
      <c r="AH188" s="190"/>
      <c r="AI188" s="184"/>
      <c r="AJ188" s="184"/>
      <c r="AK188" s="190"/>
      <c r="AL188" s="184"/>
      <c r="AM188" s="184"/>
      <c r="AN188" s="184"/>
      <c r="AO188" s="184"/>
      <c r="AP188" s="190"/>
      <c r="AQ188" s="190"/>
      <c r="AR188" s="190"/>
      <c r="AS188" s="184"/>
      <c r="AT188" s="184"/>
      <c r="AU188" s="190"/>
      <c r="AV188" s="300"/>
    </row>
    <row r="189" spans="1:48" ht="26.4">
      <c r="A189" s="298"/>
      <c r="B189" s="299"/>
      <c r="C189" s="299"/>
      <c r="D189" s="188" t="s">
        <v>2</v>
      </c>
      <c r="E189" s="233">
        <f t="shared" si="67"/>
        <v>2899.1480000000001</v>
      </c>
      <c r="F189" s="233">
        <f t="shared" si="67"/>
        <v>0</v>
      </c>
      <c r="G189" s="186">
        <f t="shared" si="48"/>
        <v>0</v>
      </c>
      <c r="H189" s="184"/>
      <c r="I189" s="184"/>
      <c r="J189" s="190"/>
      <c r="K189" s="184"/>
      <c r="L189" s="184"/>
      <c r="M189" s="190"/>
      <c r="N189" s="184"/>
      <c r="O189" s="184"/>
      <c r="P189" s="190"/>
      <c r="Q189" s="184"/>
      <c r="R189" s="184"/>
      <c r="S189" s="190"/>
      <c r="T189" s="184"/>
      <c r="U189" s="184"/>
      <c r="V189" s="190"/>
      <c r="W189" s="184"/>
      <c r="X189" s="184"/>
      <c r="Y189" s="190"/>
      <c r="Z189" s="184"/>
      <c r="AA189" s="184"/>
      <c r="AB189" s="190"/>
      <c r="AC189" s="170"/>
      <c r="AD189" s="184"/>
      <c r="AE189" s="190"/>
      <c r="AF189" s="170">
        <v>2899.1480000000001</v>
      </c>
      <c r="AG189" s="184"/>
      <c r="AH189" s="190"/>
      <c r="AI189" s="184"/>
      <c r="AJ189" s="184"/>
      <c r="AK189" s="190"/>
      <c r="AL189" s="190"/>
      <c r="AM189" s="190"/>
      <c r="AN189" s="184"/>
      <c r="AO189" s="184"/>
      <c r="AP189" s="190"/>
      <c r="AQ189" s="190"/>
      <c r="AR189" s="190"/>
      <c r="AS189" s="184"/>
      <c r="AT189" s="184"/>
      <c r="AU189" s="190"/>
      <c r="AV189" s="300"/>
    </row>
    <row r="190" spans="1:48">
      <c r="A190" s="298"/>
      <c r="B190" s="299"/>
      <c r="C190" s="299"/>
      <c r="D190" s="188" t="s">
        <v>43</v>
      </c>
      <c r="E190" s="233">
        <f t="shared" si="67"/>
        <v>724.8</v>
      </c>
      <c r="F190" s="233">
        <f t="shared" si="67"/>
        <v>0</v>
      </c>
      <c r="G190" s="186">
        <f t="shared" si="48"/>
        <v>0</v>
      </c>
      <c r="H190" s="184"/>
      <c r="I190" s="184"/>
      <c r="J190" s="190"/>
      <c r="K190" s="184"/>
      <c r="L190" s="184"/>
      <c r="M190" s="190"/>
      <c r="N190" s="184"/>
      <c r="O190" s="184"/>
      <c r="P190" s="190"/>
      <c r="Q190" s="184"/>
      <c r="R190" s="184"/>
      <c r="S190" s="190"/>
      <c r="T190" s="184"/>
      <c r="U190" s="184"/>
      <c r="V190" s="190"/>
      <c r="W190" s="184"/>
      <c r="X190" s="184"/>
      <c r="Y190" s="190"/>
      <c r="Z190" s="184"/>
      <c r="AA190" s="184"/>
      <c r="AB190" s="190"/>
      <c r="AC190" s="170"/>
      <c r="AD190" s="184"/>
      <c r="AE190" s="190"/>
      <c r="AF190" s="170">
        <v>724.8</v>
      </c>
      <c r="AG190" s="184"/>
      <c r="AH190" s="190"/>
      <c r="AI190" s="184"/>
      <c r="AJ190" s="184"/>
      <c r="AK190" s="190"/>
      <c r="AL190" s="190"/>
      <c r="AM190" s="190"/>
      <c r="AN190" s="184"/>
      <c r="AO190" s="184"/>
      <c r="AP190" s="190"/>
      <c r="AQ190" s="190"/>
      <c r="AR190" s="190"/>
      <c r="AS190" s="184"/>
      <c r="AT190" s="184"/>
      <c r="AU190" s="190"/>
      <c r="AV190" s="300"/>
    </row>
    <row r="191" spans="1:48" ht="27">
      <c r="A191" s="298"/>
      <c r="B191" s="299"/>
      <c r="C191" s="299"/>
      <c r="D191" s="189" t="s">
        <v>273</v>
      </c>
      <c r="E191" s="233">
        <f t="shared" si="67"/>
        <v>0</v>
      </c>
      <c r="F191" s="233">
        <f t="shared" si="67"/>
        <v>0</v>
      </c>
      <c r="G191" s="186" t="e">
        <f t="shared" si="48"/>
        <v>#DIV/0!</v>
      </c>
      <c r="H191" s="184"/>
      <c r="I191" s="184"/>
      <c r="J191" s="190"/>
      <c r="K191" s="184"/>
      <c r="L191" s="184"/>
      <c r="M191" s="190"/>
      <c r="N191" s="184"/>
      <c r="O191" s="184"/>
      <c r="P191" s="190"/>
      <c r="Q191" s="184"/>
      <c r="R191" s="184"/>
      <c r="S191" s="190"/>
      <c r="T191" s="184"/>
      <c r="U191" s="184"/>
      <c r="V191" s="190"/>
      <c r="W191" s="184"/>
      <c r="X191" s="184"/>
      <c r="Y191" s="190"/>
      <c r="Z191" s="184"/>
      <c r="AA191" s="184"/>
      <c r="AB191" s="190"/>
      <c r="AC191" s="184"/>
      <c r="AD191" s="184"/>
      <c r="AE191" s="190"/>
      <c r="AF191" s="184"/>
      <c r="AG191" s="184"/>
      <c r="AH191" s="190"/>
      <c r="AI191" s="184"/>
      <c r="AJ191" s="184"/>
      <c r="AK191" s="190"/>
      <c r="AL191" s="190"/>
      <c r="AM191" s="190"/>
      <c r="AN191" s="184"/>
      <c r="AO191" s="184"/>
      <c r="AP191" s="190"/>
      <c r="AQ191" s="190"/>
      <c r="AR191" s="190"/>
      <c r="AS191" s="184"/>
      <c r="AT191" s="184"/>
      <c r="AU191" s="190"/>
      <c r="AV191" s="300"/>
    </row>
    <row r="192" spans="1:48">
      <c r="A192" s="298" t="s">
        <v>332</v>
      </c>
      <c r="B192" s="299" t="s">
        <v>465</v>
      </c>
      <c r="C192" s="299" t="s">
        <v>476</v>
      </c>
      <c r="D192" s="192" t="s">
        <v>41</v>
      </c>
      <c r="E192" s="233">
        <f t="shared" si="67"/>
        <v>2704.5</v>
      </c>
      <c r="F192" s="233">
        <f t="shared" si="67"/>
        <v>0</v>
      </c>
      <c r="G192" s="186">
        <f t="shared" si="48"/>
        <v>0</v>
      </c>
      <c r="H192" s="186">
        <f>SUM(H193:H195)</f>
        <v>0</v>
      </c>
      <c r="I192" s="186">
        <f t="shared" ref="I192:AU192" si="70">SUM(I193:I195)</f>
        <v>0</v>
      </c>
      <c r="J192" s="186">
        <f t="shared" si="70"/>
        <v>0</v>
      </c>
      <c r="K192" s="186">
        <f t="shared" si="70"/>
        <v>0</v>
      </c>
      <c r="L192" s="186">
        <f t="shared" si="70"/>
        <v>0</v>
      </c>
      <c r="M192" s="186">
        <f t="shared" si="70"/>
        <v>0</v>
      </c>
      <c r="N192" s="186">
        <f t="shared" si="70"/>
        <v>0</v>
      </c>
      <c r="O192" s="186">
        <f t="shared" si="70"/>
        <v>0</v>
      </c>
      <c r="P192" s="186">
        <f t="shared" si="70"/>
        <v>0</v>
      </c>
      <c r="Q192" s="186">
        <f t="shared" si="70"/>
        <v>0</v>
      </c>
      <c r="R192" s="186">
        <f t="shared" si="70"/>
        <v>0</v>
      </c>
      <c r="S192" s="186">
        <f t="shared" si="70"/>
        <v>0</v>
      </c>
      <c r="T192" s="186">
        <f t="shared" si="70"/>
        <v>0</v>
      </c>
      <c r="U192" s="186">
        <f t="shared" si="70"/>
        <v>0</v>
      </c>
      <c r="V192" s="186">
        <f t="shared" si="70"/>
        <v>0</v>
      </c>
      <c r="W192" s="186">
        <f t="shared" si="70"/>
        <v>0</v>
      </c>
      <c r="X192" s="186">
        <f t="shared" si="70"/>
        <v>0</v>
      </c>
      <c r="Y192" s="186">
        <f t="shared" si="70"/>
        <v>0</v>
      </c>
      <c r="Z192" s="186">
        <f t="shared" si="70"/>
        <v>0</v>
      </c>
      <c r="AA192" s="186">
        <f t="shared" si="70"/>
        <v>0</v>
      </c>
      <c r="AB192" s="186">
        <f t="shared" si="70"/>
        <v>0</v>
      </c>
      <c r="AC192" s="186">
        <f t="shared" si="70"/>
        <v>0</v>
      </c>
      <c r="AD192" s="186">
        <f t="shared" si="70"/>
        <v>0</v>
      </c>
      <c r="AE192" s="186">
        <f t="shared" si="70"/>
        <v>0</v>
      </c>
      <c r="AF192" s="186">
        <f t="shared" si="70"/>
        <v>2704.5</v>
      </c>
      <c r="AG192" s="186">
        <f t="shared" si="70"/>
        <v>0</v>
      </c>
      <c r="AH192" s="186">
        <f t="shared" si="70"/>
        <v>0</v>
      </c>
      <c r="AI192" s="186">
        <f t="shared" si="70"/>
        <v>0</v>
      </c>
      <c r="AJ192" s="186">
        <f t="shared" si="70"/>
        <v>0</v>
      </c>
      <c r="AK192" s="186">
        <f t="shared" si="70"/>
        <v>0</v>
      </c>
      <c r="AL192" s="186">
        <f t="shared" si="70"/>
        <v>0</v>
      </c>
      <c r="AM192" s="186">
        <f t="shared" si="70"/>
        <v>0</v>
      </c>
      <c r="AN192" s="186">
        <f t="shared" si="70"/>
        <v>0</v>
      </c>
      <c r="AO192" s="186">
        <f t="shared" si="70"/>
        <v>0</v>
      </c>
      <c r="AP192" s="186">
        <f t="shared" si="70"/>
        <v>0</v>
      </c>
      <c r="AQ192" s="186">
        <f t="shared" si="70"/>
        <v>0</v>
      </c>
      <c r="AR192" s="186">
        <f t="shared" si="70"/>
        <v>0</v>
      </c>
      <c r="AS192" s="186">
        <f t="shared" si="70"/>
        <v>0</v>
      </c>
      <c r="AT192" s="186">
        <f t="shared" si="70"/>
        <v>0</v>
      </c>
      <c r="AU192" s="186">
        <f t="shared" si="70"/>
        <v>0</v>
      </c>
      <c r="AV192" s="300"/>
    </row>
    <row r="193" spans="1:48">
      <c r="A193" s="298"/>
      <c r="B193" s="299"/>
      <c r="C193" s="299"/>
      <c r="D193" s="188" t="s">
        <v>37</v>
      </c>
      <c r="E193" s="233">
        <f t="shared" si="67"/>
        <v>0</v>
      </c>
      <c r="F193" s="233">
        <f t="shared" si="67"/>
        <v>0</v>
      </c>
      <c r="G193" s="186" t="e">
        <f t="shared" si="48"/>
        <v>#DIV/0!</v>
      </c>
      <c r="H193" s="184"/>
      <c r="I193" s="184"/>
      <c r="J193" s="190"/>
      <c r="K193" s="184"/>
      <c r="L193" s="184"/>
      <c r="M193" s="190"/>
      <c r="N193" s="184"/>
      <c r="O193" s="184"/>
      <c r="P193" s="190"/>
      <c r="Q193" s="184"/>
      <c r="R193" s="184"/>
      <c r="S193" s="190"/>
      <c r="T193" s="184"/>
      <c r="U193" s="184"/>
      <c r="V193" s="190"/>
      <c r="W193" s="184"/>
      <c r="X193" s="184"/>
      <c r="Y193" s="190"/>
      <c r="Z193" s="184"/>
      <c r="AA193" s="184"/>
      <c r="AB193" s="190"/>
      <c r="AC193" s="184"/>
      <c r="AD193" s="184"/>
      <c r="AE193" s="190"/>
      <c r="AF193" s="184"/>
      <c r="AG193" s="184"/>
      <c r="AH193" s="190"/>
      <c r="AI193" s="184"/>
      <c r="AJ193" s="184"/>
      <c r="AK193" s="190"/>
      <c r="AL193" s="184"/>
      <c r="AM193" s="184"/>
      <c r="AN193" s="184"/>
      <c r="AO193" s="184"/>
      <c r="AP193" s="190"/>
      <c r="AQ193" s="190"/>
      <c r="AR193" s="190"/>
      <c r="AS193" s="184"/>
      <c r="AT193" s="184"/>
      <c r="AU193" s="190"/>
      <c r="AV193" s="300"/>
    </row>
    <row r="194" spans="1:48" ht="26.4">
      <c r="A194" s="298"/>
      <c r="B194" s="299"/>
      <c r="C194" s="299"/>
      <c r="D194" s="188" t="s">
        <v>2</v>
      </c>
      <c r="E194" s="233">
        <f t="shared" si="67"/>
        <v>2163.6</v>
      </c>
      <c r="F194" s="233">
        <f t="shared" si="67"/>
        <v>0</v>
      </c>
      <c r="G194" s="186">
        <f t="shared" si="48"/>
        <v>0</v>
      </c>
      <c r="H194" s="184"/>
      <c r="I194" s="184"/>
      <c r="J194" s="190"/>
      <c r="K194" s="184"/>
      <c r="L194" s="184"/>
      <c r="M194" s="190"/>
      <c r="N194" s="184"/>
      <c r="O194" s="184"/>
      <c r="P194" s="190"/>
      <c r="Q194" s="184"/>
      <c r="R194" s="184"/>
      <c r="S194" s="190"/>
      <c r="T194" s="184"/>
      <c r="U194" s="184"/>
      <c r="V194" s="190"/>
      <c r="W194" s="184"/>
      <c r="X194" s="184"/>
      <c r="Y194" s="190"/>
      <c r="Z194" s="184"/>
      <c r="AA194" s="184"/>
      <c r="AB194" s="190"/>
      <c r="AC194" s="170"/>
      <c r="AD194" s="184"/>
      <c r="AE194" s="190"/>
      <c r="AF194" s="170">
        <v>2163.6</v>
      </c>
      <c r="AG194" s="184"/>
      <c r="AH194" s="190"/>
      <c r="AI194" s="184"/>
      <c r="AJ194" s="184"/>
      <c r="AK194" s="190"/>
      <c r="AL194" s="190"/>
      <c r="AM194" s="190"/>
      <c r="AN194" s="184"/>
      <c r="AO194" s="184"/>
      <c r="AP194" s="190"/>
      <c r="AQ194" s="190"/>
      <c r="AR194" s="190"/>
      <c r="AS194" s="184"/>
      <c r="AT194" s="184"/>
      <c r="AU194" s="190"/>
      <c r="AV194" s="300"/>
    </row>
    <row r="195" spans="1:48">
      <c r="A195" s="298"/>
      <c r="B195" s="299"/>
      <c r="C195" s="299"/>
      <c r="D195" s="188" t="s">
        <v>43</v>
      </c>
      <c r="E195" s="233">
        <f t="shared" si="67"/>
        <v>540.9</v>
      </c>
      <c r="F195" s="233">
        <f t="shared" si="67"/>
        <v>0</v>
      </c>
      <c r="G195" s="186">
        <f t="shared" ref="G195:G293" si="71">F195/E195*100</f>
        <v>0</v>
      </c>
      <c r="H195" s="184"/>
      <c r="I195" s="184"/>
      <c r="J195" s="190"/>
      <c r="K195" s="184"/>
      <c r="L195" s="184"/>
      <c r="M195" s="190"/>
      <c r="N195" s="184"/>
      <c r="O195" s="184"/>
      <c r="P195" s="190"/>
      <c r="Q195" s="184"/>
      <c r="R195" s="184"/>
      <c r="S195" s="190"/>
      <c r="T195" s="184"/>
      <c r="U195" s="184"/>
      <c r="V195" s="190"/>
      <c r="W195" s="184"/>
      <c r="X195" s="184"/>
      <c r="Y195" s="190"/>
      <c r="Z195" s="184"/>
      <c r="AA195" s="184"/>
      <c r="AB195" s="190"/>
      <c r="AC195" s="170"/>
      <c r="AD195" s="184"/>
      <c r="AE195" s="190"/>
      <c r="AF195" s="170">
        <v>540.9</v>
      </c>
      <c r="AG195" s="184"/>
      <c r="AH195" s="190"/>
      <c r="AI195" s="184"/>
      <c r="AJ195" s="184"/>
      <c r="AK195" s="190"/>
      <c r="AL195" s="190"/>
      <c r="AM195" s="190"/>
      <c r="AN195" s="184"/>
      <c r="AO195" s="184"/>
      <c r="AP195" s="190"/>
      <c r="AQ195" s="190"/>
      <c r="AR195" s="190"/>
      <c r="AS195" s="184"/>
      <c r="AT195" s="184"/>
      <c r="AU195" s="190"/>
      <c r="AV195" s="300"/>
    </row>
    <row r="196" spans="1:48" ht="27">
      <c r="A196" s="298"/>
      <c r="B196" s="299"/>
      <c r="C196" s="299"/>
      <c r="D196" s="189" t="s">
        <v>273</v>
      </c>
      <c r="E196" s="233">
        <f t="shared" si="67"/>
        <v>0</v>
      </c>
      <c r="F196" s="233">
        <f t="shared" si="67"/>
        <v>0</v>
      </c>
      <c r="G196" s="186" t="e">
        <f t="shared" si="71"/>
        <v>#DIV/0!</v>
      </c>
      <c r="H196" s="184"/>
      <c r="I196" s="184"/>
      <c r="J196" s="190"/>
      <c r="K196" s="184"/>
      <c r="L196" s="184"/>
      <c r="M196" s="190"/>
      <c r="N196" s="184"/>
      <c r="O196" s="184"/>
      <c r="P196" s="190"/>
      <c r="Q196" s="184"/>
      <c r="R196" s="184"/>
      <c r="S196" s="190"/>
      <c r="T196" s="184"/>
      <c r="U196" s="184"/>
      <c r="V196" s="190"/>
      <c r="W196" s="184"/>
      <c r="X196" s="184"/>
      <c r="Y196" s="190"/>
      <c r="Z196" s="184"/>
      <c r="AA196" s="184"/>
      <c r="AB196" s="190"/>
      <c r="AC196" s="184"/>
      <c r="AD196" s="184"/>
      <c r="AE196" s="190"/>
      <c r="AF196" s="184"/>
      <c r="AG196" s="184"/>
      <c r="AH196" s="190"/>
      <c r="AI196" s="184"/>
      <c r="AJ196" s="184"/>
      <c r="AK196" s="190"/>
      <c r="AL196" s="190"/>
      <c r="AM196" s="190"/>
      <c r="AN196" s="184"/>
      <c r="AO196" s="184"/>
      <c r="AP196" s="190"/>
      <c r="AQ196" s="190"/>
      <c r="AR196" s="190"/>
      <c r="AS196" s="184"/>
      <c r="AT196" s="184"/>
      <c r="AU196" s="190"/>
      <c r="AV196" s="300"/>
    </row>
    <row r="197" spans="1:48">
      <c r="A197" s="298" t="s">
        <v>333</v>
      </c>
      <c r="B197" s="299" t="s">
        <v>466</v>
      </c>
      <c r="C197" s="299" t="s">
        <v>476</v>
      </c>
      <c r="D197" s="192" t="s">
        <v>41</v>
      </c>
      <c r="E197" s="233">
        <f t="shared" si="67"/>
        <v>4021.28</v>
      </c>
      <c r="F197" s="233">
        <f t="shared" si="67"/>
        <v>0</v>
      </c>
      <c r="G197" s="186">
        <f t="shared" si="71"/>
        <v>0</v>
      </c>
      <c r="H197" s="186">
        <f>SUM(H198:H200)</f>
        <v>0</v>
      </c>
      <c r="I197" s="186">
        <f t="shared" ref="I197:AU197" si="72">SUM(I198:I200)</f>
        <v>0</v>
      </c>
      <c r="J197" s="186">
        <f t="shared" si="72"/>
        <v>0</v>
      </c>
      <c r="K197" s="186">
        <f t="shared" si="72"/>
        <v>0</v>
      </c>
      <c r="L197" s="186">
        <f t="shared" si="72"/>
        <v>0</v>
      </c>
      <c r="M197" s="186">
        <f t="shared" si="72"/>
        <v>0</v>
      </c>
      <c r="N197" s="186">
        <f t="shared" si="72"/>
        <v>0</v>
      </c>
      <c r="O197" s="186">
        <f t="shared" si="72"/>
        <v>0</v>
      </c>
      <c r="P197" s="186">
        <f t="shared" si="72"/>
        <v>0</v>
      </c>
      <c r="Q197" s="186">
        <f t="shared" si="72"/>
        <v>0</v>
      </c>
      <c r="R197" s="186">
        <f t="shared" si="72"/>
        <v>0</v>
      </c>
      <c r="S197" s="186">
        <f t="shared" si="72"/>
        <v>0</v>
      </c>
      <c r="T197" s="186">
        <f t="shared" si="72"/>
        <v>0</v>
      </c>
      <c r="U197" s="186">
        <f t="shared" si="72"/>
        <v>0</v>
      </c>
      <c r="V197" s="186">
        <f t="shared" si="72"/>
        <v>0</v>
      </c>
      <c r="W197" s="186">
        <f t="shared" si="72"/>
        <v>0</v>
      </c>
      <c r="X197" s="186">
        <f t="shared" si="72"/>
        <v>0</v>
      </c>
      <c r="Y197" s="186">
        <f t="shared" si="72"/>
        <v>0</v>
      </c>
      <c r="Z197" s="186">
        <f t="shared" si="72"/>
        <v>0</v>
      </c>
      <c r="AA197" s="186">
        <f t="shared" si="72"/>
        <v>0</v>
      </c>
      <c r="AB197" s="186">
        <f t="shared" si="72"/>
        <v>0</v>
      </c>
      <c r="AC197" s="186">
        <f t="shared" si="72"/>
        <v>0</v>
      </c>
      <c r="AD197" s="186">
        <f t="shared" si="72"/>
        <v>0</v>
      </c>
      <c r="AE197" s="186">
        <f t="shared" si="72"/>
        <v>0</v>
      </c>
      <c r="AF197" s="186">
        <f t="shared" si="72"/>
        <v>4021.28</v>
      </c>
      <c r="AG197" s="186">
        <f t="shared" si="72"/>
        <v>0</v>
      </c>
      <c r="AH197" s="186">
        <f t="shared" si="72"/>
        <v>0</v>
      </c>
      <c r="AI197" s="186">
        <f t="shared" si="72"/>
        <v>0</v>
      </c>
      <c r="AJ197" s="186">
        <f t="shared" si="72"/>
        <v>0</v>
      </c>
      <c r="AK197" s="186">
        <f t="shared" si="72"/>
        <v>0</v>
      </c>
      <c r="AL197" s="186">
        <f t="shared" si="72"/>
        <v>0</v>
      </c>
      <c r="AM197" s="186">
        <f t="shared" si="72"/>
        <v>0</v>
      </c>
      <c r="AN197" s="186">
        <f t="shared" si="72"/>
        <v>0</v>
      </c>
      <c r="AO197" s="186">
        <f t="shared" si="72"/>
        <v>0</v>
      </c>
      <c r="AP197" s="186">
        <f t="shared" si="72"/>
        <v>0</v>
      </c>
      <c r="AQ197" s="186">
        <f t="shared" si="72"/>
        <v>0</v>
      </c>
      <c r="AR197" s="186">
        <f t="shared" si="72"/>
        <v>0</v>
      </c>
      <c r="AS197" s="186">
        <f t="shared" si="72"/>
        <v>0</v>
      </c>
      <c r="AT197" s="186">
        <f t="shared" si="72"/>
        <v>0</v>
      </c>
      <c r="AU197" s="186">
        <f t="shared" si="72"/>
        <v>0</v>
      </c>
      <c r="AV197" s="300"/>
    </row>
    <row r="198" spans="1:48">
      <c r="A198" s="298"/>
      <c r="B198" s="299"/>
      <c r="C198" s="299"/>
      <c r="D198" s="188" t="s">
        <v>37</v>
      </c>
      <c r="E198" s="233">
        <f t="shared" si="67"/>
        <v>0</v>
      </c>
      <c r="F198" s="233">
        <f t="shared" si="67"/>
        <v>0</v>
      </c>
      <c r="G198" s="186" t="e">
        <f t="shared" si="71"/>
        <v>#DIV/0!</v>
      </c>
      <c r="H198" s="184"/>
      <c r="I198" s="184"/>
      <c r="J198" s="190"/>
      <c r="K198" s="184"/>
      <c r="L198" s="184"/>
      <c r="M198" s="190"/>
      <c r="N198" s="184"/>
      <c r="O198" s="184"/>
      <c r="P198" s="190"/>
      <c r="Q198" s="184"/>
      <c r="R198" s="184"/>
      <c r="S198" s="190"/>
      <c r="T198" s="184"/>
      <c r="U198" s="184"/>
      <c r="V198" s="190"/>
      <c r="W198" s="184"/>
      <c r="X198" s="184"/>
      <c r="Y198" s="190"/>
      <c r="Z198" s="184"/>
      <c r="AA198" s="184"/>
      <c r="AB198" s="190"/>
      <c r="AC198" s="184"/>
      <c r="AD198" s="184"/>
      <c r="AE198" s="190"/>
      <c r="AF198" s="184"/>
      <c r="AG198" s="184"/>
      <c r="AH198" s="190"/>
      <c r="AI198" s="184"/>
      <c r="AJ198" s="184"/>
      <c r="AK198" s="190"/>
      <c r="AL198" s="184"/>
      <c r="AM198" s="184"/>
      <c r="AN198" s="184"/>
      <c r="AO198" s="184"/>
      <c r="AP198" s="190"/>
      <c r="AQ198" s="190"/>
      <c r="AR198" s="190"/>
      <c r="AS198" s="184"/>
      <c r="AT198" s="184"/>
      <c r="AU198" s="190"/>
      <c r="AV198" s="300"/>
    </row>
    <row r="199" spans="1:48" ht="26.4">
      <c r="A199" s="298"/>
      <c r="B199" s="299"/>
      <c r="C199" s="299"/>
      <c r="D199" s="188" t="s">
        <v>2</v>
      </c>
      <c r="E199" s="233">
        <f t="shared" si="67"/>
        <v>1939.596</v>
      </c>
      <c r="F199" s="233">
        <f t="shared" si="67"/>
        <v>0</v>
      </c>
      <c r="G199" s="186">
        <f t="shared" si="71"/>
        <v>0</v>
      </c>
      <c r="H199" s="184"/>
      <c r="I199" s="184"/>
      <c r="J199" s="190"/>
      <c r="K199" s="184"/>
      <c r="L199" s="184"/>
      <c r="M199" s="190"/>
      <c r="N199" s="184"/>
      <c r="O199" s="184"/>
      <c r="P199" s="190"/>
      <c r="Q199" s="184"/>
      <c r="R199" s="184"/>
      <c r="S199" s="190"/>
      <c r="T199" s="184"/>
      <c r="U199" s="184"/>
      <c r="V199" s="190"/>
      <c r="W199" s="184"/>
      <c r="X199" s="184"/>
      <c r="Y199" s="190"/>
      <c r="Z199" s="184"/>
      <c r="AA199" s="184"/>
      <c r="AB199" s="190"/>
      <c r="AC199" s="170"/>
      <c r="AD199" s="184"/>
      <c r="AE199" s="190"/>
      <c r="AF199" s="170">
        <v>1939.596</v>
      </c>
      <c r="AG199" s="184"/>
      <c r="AH199" s="190"/>
      <c r="AI199" s="184"/>
      <c r="AJ199" s="184"/>
      <c r="AK199" s="190"/>
      <c r="AL199" s="190"/>
      <c r="AM199" s="190"/>
      <c r="AN199" s="184"/>
      <c r="AO199" s="184"/>
      <c r="AP199" s="190"/>
      <c r="AQ199" s="190"/>
      <c r="AR199" s="190"/>
      <c r="AS199" s="184"/>
      <c r="AT199" s="184"/>
      <c r="AU199" s="190"/>
      <c r="AV199" s="300"/>
    </row>
    <row r="200" spans="1:48">
      <c r="A200" s="298"/>
      <c r="B200" s="299"/>
      <c r="C200" s="299"/>
      <c r="D200" s="188" t="s">
        <v>43</v>
      </c>
      <c r="E200" s="233">
        <f t="shared" si="67"/>
        <v>2081.6840000000002</v>
      </c>
      <c r="F200" s="233">
        <f t="shared" si="67"/>
        <v>0</v>
      </c>
      <c r="G200" s="186">
        <f t="shared" si="71"/>
        <v>0</v>
      </c>
      <c r="H200" s="184"/>
      <c r="I200" s="184"/>
      <c r="J200" s="190"/>
      <c r="K200" s="184"/>
      <c r="L200" s="184"/>
      <c r="M200" s="190"/>
      <c r="N200" s="184"/>
      <c r="O200" s="184"/>
      <c r="P200" s="190"/>
      <c r="Q200" s="184"/>
      <c r="R200" s="184"/>
      <c r="S200" s="190"/>
      <c r="T200" s="184"/>
      <c r="U200" s="184"/>
      <c r="V200" s="190"/>
      <c r="W200" s="184"/>
      <c r="X200" s="184"/>
      <c r="Y200" s="190"/>
      <c r="Z200" s="184"/>
      <c r="AA200" s="184"/>
      <c r="AB200" s="190"/>
      <c r="AC200" s="170"/>
      <c r="AD200" s="184"/>
      <c r="AE200" s="190"/>
      <c r="AF200" s="170">
        <f>1596.785+484.899</f>
        <v>2081.6840000000002</v>
      </c>
      <c r="AG200" s="184"/>
      <c r="AH200" s="190"/>
      <c r="AI200" s="184"/>
      <c r="AJ200" s="184"/>
      <c r="AK200" s="190"/>
      <c r="AL200" s="190"/>
      <c r="AM200" s="190"/>
      <c r="AN200" s="184"/>
      <c r="AO200" s="184"/>
      <c r="AP200" s="190"/>
      <c r="AQ200" s="190"/>
      <c r="AR200" s="190"/>
      <c r="AS200" s="184"/>
      <c r="AT200" s="184"/>
      <c r="AU200" s="190"/>
      <c r="AV200" s="300"/>
    </row>
    <row r="201" spans="1:48" ht="27">
      <c r="A201" s="298"/>
      <c r="B201" s="299"/>
      <c r="C201" s="299"/>
      <c r="D201" s="189" t="s">
        <v>273</v>
      </c>
      <c r="E201" s="233">
        <f t="shared" si="67"/>
        <v>0</v>
      </c>
      <c r="F201" s="233">
        <f t="shared" si="67"/>
        <v>0</v>
      </c>
      <c r="G201" s="186" t="e">
        <f t="shared" si="71"/>
        <v>#DIV/0!</v>
      </c>
      <c r="H201" s="184"/>
      <c r="I201" s="184"/>
      <c r="J201" s="190"/>
      <c r="K201" s="184"/>
      <c r="L201" s="184"/>
      <c r="M201" s="190"/>
      <c r="N201" s="184"/>
      <c r="O201" s="184"/>
      <c r="P201" s="190"/>
      <c r="Q201" s="184"/>
      <c r="R201" s="184"/>
      <c r="S201" s="190"/>
      <c r="T201" s="184"/>
      <c r="U201" s="184"/>
      <c r="V201" s="190"/>
      <c r="W201" s="184"/>
      <c r="X201" s="184"/>
      <c r="Y201" s="190"/>
      <c r="Z201" s="184"/>
      <c r="AA201" s="184"/>
      <c r="AB201" s="190"/>
      <c r="AC201" s="184"/>
      <c r="AD201" s="184"/>
      <c r="AE201" s="190"/>
      <c r="AF201" s="184"/>
      <c r="AG201" s="184"/>
      <c r="AH201" s="190"/>
      <c r="AI201" s="184"/>
      <c r="AJ201" s="184"/>
      <c r="AK201" s="190"/>
      <c r="AL201" s="190"/>
      <c r="AM201" s="190"/>
      <c r="AN201" s="184"/>
      <c r="AO201" s="184"/>
      <c r="AP201" s="190"/>
      <c r="AQ201" s="190"/>
      <c r="AR201" s="190"/>
      <c r="AS201" s="184"/>
      <c r="AT201" s="184"/>
      <c r="AU201" s="190"/>
      <c r="AV201" s="300"/>
    </row>
    <row r="202" spans="1:48">
      <c r="A202" s="298" t="s">
        <v>334</v>
      </c>
      <c r="B202" s="299" t="s">
        <v>467</v>
      </c>
      <c r="C202" s="299" t="s">
        <v>476</v>
      </c>
      <c r="D202" s="192" t="s">
        <v>41</v>
      </c>
      <c r="E202" s="233">
        <f t="shared" si="67"/>
        <v>1762.9</v>
      </c>
      <c r="F202" s="233">
        <f t="shared" si="67"/>
        <v>1736.3565000000001</v>
      </c>
      <c r="G202" s="186">
        <f t="shared" si="71"/>
        <v>98.494327528504172</v>
      </c>
      <c r="H202" s="186">
        <f>SUM(H203:H205)</f>
        <v>0</v>
      </c>
      <c r="I202" s="186">
        <f t="shared" ref="I202:AU202" si="73">SUM(I203:I205)</f>
        <v>0</v>
      </c>
      <c r="J202" s="186">
        <f t="shared" si="73"/>
        <v>0</v>
      </c>
      <c r="K202" s="186">
        <f t="shared" si="73"/>
        <v>0</v>
      </c>
      <c r="L202" s="186">
        <f t="shared" si="73"/>
        <v>0</v>
      </c>
      <c r="M202" s="186">
        <f t="shared" si="73"/>
        <v>0</v>
      </c>
      <c r="N202" s="186">
        <f t="shared" si="73"/>
        <v>0</v>
      </c>
      <c r="O202" s="186">
        <f t="shared" si="73"/>
        <v>0</v>
      </c>
      <c r="P202" s="186">
        <f t="shared" si="73"/>
        <v>0</v>
      </c>
      <c r="Q202" s="186">
        <f t="shared" si="73"/>
        <v>0</v>
      </c>
      <c r="R202" s="186">
        <f t="shared" si="73"/>
        <v>0</v>
      </c>
      <c r="S202" s="186">
        <f t="shared" si="73"/>
        <v>0</v>
      </c>
      <c r="T202" s="186">
        <f t="shared" si="73"/>
        <v>0</v>
      </c>
      <c r="U202" s="186">
        <f t="shared" si="73"/>
        <v>0</v>
      </c>
      <c r="V202" s="186">
        <f t="shared" si="73"/>
        <v>0</v>
      </c>
      <c r="W202" s="186">
        <f t="shared" si="73"/>
        <v>0</v>
      </c>
      <c r="X202" s="186">
        <f t="shared" si="73"/>
        <v>0</v>
      </c>
      <c r="Y202" s="186">
        <f t="shared" si="73"/>
        <v>0</v>
      </c>
      <c r="Z202" s="186">
        <f t="shared" si="73"/>
        <v>0</v>
      </c>
      <c r="AA202" s="186">
        <f t="shared" si="73"/>
        <v>0</v>
      </c>
      <c r="AB202" s="186">
        <f t="shared" si="73"/>
        <v>0</v>
      </c>
      <c r="AC202" s="186">
        <f t="shared" si="73"/>
        <v>0</v>
      </c>
      <c r="AD202" s="186">
        <f t="shared" si="73"/>
        <v>0</v>
      </c>
      <c r="AE202" s="186">
        <f t="shared" si="73"/>
        <v>0</v>
      </c>
      <c r="AF202" s="186">
        <f t="shared" si="73"/>
        <v>1736.3565000000001</v>
      </c>
      <c r="AG202" s="186">
        <f t="shared" si="73"/>
        <v>1736.3565000000001</v>
      </c>
      <c r="AH202" s="186">
        <f t="shared" si="73"/>
        <v>0</v>
      </c>
      <c r="AI202" s="186">
        <f t="shared" si="73"/>
        <v>26.543499999999995</v>
      </c>
      <c r="AJ202" s="186">
        <f t="shared" si="73"/>
        <v>0</v>
      </c>
      <c r="AK202" s="186">
        <f t="shared" si="73"/>
        <v>0</v>
      </c>
      <c r="AL202" s="186">
        <f t="shared" si="73"/>
        <v>0</v>
      </c>
      <c r="AM202" s="186">
        <f t="shared" si="73"/>
        <v>0</v>
      </c>
      <c r="AN202" s="186">
        <f t="shared" si="73"/>
        <v>0</v>
      </c>
      <c r="AO202" s="186">
        <f t="shared" si="73"/>
        <v>0</v>
      </c>
      <c r="AP202" s="186">
        <f t="shared" si="73"/>
        <v>0</v>
      </c>
      <c r="AQ202" s="186">
        <f t="shared" si="73"/>
        <v>0</v>
      </c>
      <c r="AR202" s="186">
        <f t="shared" si="73"/>
        <v>0</v>
      </c>
      <c r="AS202" s="186">
        <f t="shared" si="73"/>
        <v>0</v>
      </c>
      <c r="AT202" s="186">
        <f t="shared" si="73"/>
        <v>0</v>
      </c>
      <c r="AU202" s="186">
        <f t="shared" si="73"/>
        <v>0</v>
      </c>
      <c r="AV202" s="300"/>
    </row>
    <row r="203" spans="1:48">
      <c r="A203" s="298"/>
      <c r="B203" s="299"/>
      <c r="C203" s="299"/>
      <c r="D203" s="188" t="s">
        <v>37</v>
      </c>
      <c r="E203" s="233">
        <f t="shared" si="67"/>
        <v>0</v>
      </c>
      <c r="F203" s="233">
        <f t="shared" si="67"/>
        <v>0</v>
      </c>
      <c r="G203" s="186" t="e">
        <f t="shared" si="71"/>
        <v>#DIV/0!</v>
      </c>
      <c r="H203" s="184"/>
      <c r="I203" s="184"/>
      <c r="J203" s="190"/>
      <c r="K203" s="184"/>
      <c r="L203" s="184"/>
      <c r="M203" s="190"/>
      <c r="N203" s="184"/>
      <c r="O203" s="184"/>
      <c r="P203" s="190"/>
      <c r="Q203" s="184"/>
      <c r="R203" s="184"/>
      <c r="S203" s="190"/>
      <c r="T203" s="184"/>
      <c r="U203" s="184"/>
      <c r="V203" s="190"/>
      <c r="W203" s="184"/>
      <c r="X203" s="184"/>
      <c r="Y203" s="190"/>
      <c r="Z203" s="184"/>
      <c r="AA203" s="184"/>
      <c r="AB203" s="190"/>
      <c r="AC203" s="184"/>
      <c r="AD203" s="184"/>
      <c r="AE203" s="190"/>
      <c r="AF203" s="184"/>
      <c r="AG203" s="184"/>
      <c r="AH203" s="190"/>
      <c r="AI203" s="184"/>
      <c r="AJ203" s="184"/>
      <c r="AK203" s="190"/>
      <c r="AL203" s="184"/>
      <c r="AM203" s="184"/>
      <c r="AN203" s="184"/>
      <c r="AO203" s="184"/>
      <c r="AP203" s="190"/>
      <c r="AQ203" s="190"/>
      <c r="AR203" s="190"/>
      <c r="AS203" s="184"/>
      <c r="AT203" s="184"/>
      <c r="AU203" s="190"/>
      <c r="AV203" s="300"/>
    </row>
    <row r="204" spans="1:48" ht="26.4">
      <c r="A204" s="298"/>
      <c r="B204" s="299"/>
      <c r="C204" s="299"/>
      <c r="D204" s="188" t="s">
        <v>2</v>
      </c>
      <c r="E204" s="233">
        <f t="shared" si="67"/>
        <v>0</v>
      </c>
      <c r="F204" s="233">
        <f t="shared" si="67"/>
        <v>0</v>
      </c>
      <c r="G204" s="186" t="e">
        <f t="shared" si="71"/>
        <v>#DIV/0!</v>
      </c>
      <c r="H204" s="184"/>
      <c r="I204" s="184"/>
      <c r="J204" s="190"/>
      <c r="K204" s="184"/>
      <c r="L204" s="184"/>
      <c r="M204" s="190"/>
      <c r="N204" s="184"/>
      <c r="O204" s="184"/>
      <c r="P204" s="190"/>
      <c r="Q204" s="184"/>
      <c r="R204" s="184"/>
      <c r="S204" s="190"/>
      <c r="T204" s="184"/>
      <c r="U204" s="184"/>
      <c r="V204" s="190"/>
      <c r="W204" s="184"/>
      <c r="X204" s="184"/>
      <c r="Y204" s="190"/>
      <c r="Z204" s="184"/>
      <c r="AA204" s="184"/>
      <c r="AB204" s="190"/>
      <c r="AC204" s="170"/>
      <c r="AD204" s="184"/>
      <c r="AE204" s="190"/>
      <c r="AF204" s="184"/>
      <c r="AG204" s="184"/>
      <c r="AH204" s="190"/>
      <c r="AI204" s="184"/>
      <c r="AJ204" s="184"/>
      <c r="AK204" s="190"/>
      <c r="AL204" s="190"/>
      <c r="AM204" s="190"/>
      <c r="AN204" s="184"/>
      <c r="AO204" s="184"/>
      <c r="AP204" s="190"/>
      <c r="AQ204" s="190"/>
      <c r="AR204" s="190"/>
      <c r="AS204" s="184"/>
      <c r="AT204" s="184"/>
      <c r="AU204" s="190"/>
      <c r="AV204" s="300"/>
    </row>
    <row r="205" spans="1:48">
      <c r="A205" s="298"/>
      <c r="B205" s="299"/>
      <c r="C205" s="299"/>
      <c r="D205" s="188" t="s">
        <v>43</v>
      </c>
      <c r="E205" s="233">
        <f t="shared" si="67"/>
        <v>1762.9</v>
      </c>
      <c r="F205" s="233">
        <f t="shared" si="67"/>
        <v>1736.3565000000001</v>
      </c>
      <c r="G205" s="186">
        <f t="shared" si="71"/>
        <v>98.494327528504172</v>
      </c>
      <c r="H205" s="184"/>
      <c r="I205" s="184"/>
      <c r="J205" s="190"/>
      <c r="K205" s="184"/>
      <c r="L205" s="184"/>
      <c r="M205" s="190"/>
      <c r="N205" s="184"/>
      <c r="O205" s="184"/>
      <c r="P205" s="190"/>
      <c r="Q205" s="184"/>
      <c r="R205" s="184"/>
      <c r="S205" s="190"/>
      <c r="T205" s="184"/>
      <c r="U205" s="184"/>
      <c r="V205" s="190"/>
      <c r="W205" s="184"/>
      <c r="X205" s="184"/>
      <c r="Y205" s="190"/>
      <c r="Z205" s="184"/>
      <c r="AA205" s="184"/>
      <c r="AB205" s="190"/>
      <c r="AC205" s="170"/>
      <c r="AD205" s="184"/>
      <c r="AE205" s="190"/>
      <c r="AF205" s="170">
        <v>1736.3565000000001</v>
      </c>
      <c r="AG205" s="170">
        <v>1736.3565000000001</v>
      </c>
      <c r="AH205" s="190"/>
      <c r="AI205" s="170">
        <f>1762.9-1736.3565</f>
        <v>26.543499999999995</v>
      </c>
      <c r="AJ205" s="184"/>
      <c r="AK205" s="190"/>
      <c r="AL205" s="190"/>
      <c r="AM205" s="190"/>
      <c r="AN205" s="184"/>
      <c r="AO205" s="184"/>
      <c r="AP205" s="190"/>
      <c r="AQ205" s="190"/>
      <c r="AR205" s="190"/>
      <c r="AS205" s="184"/>
      <c r="AT205" s="184"/>
      <c r="AU205" s="190"/>
      <c r="AV205" s="300"/>
    </row>
    <row r="206" spans="1:48" ht="27">
      <c r="A206" s="298"/>
      <c r="B206" s="299"/>
      <c r="C206" s="299"/>
      <c r="D206" s="189" t="s">
        <v>273</v>
      </c>
      <c r="E206" s="233">
        <f t="shared" si="67"/>
        <v>0</v>
      </c>
      <c r="F206" s="233">
        <f t="shared" si="67"/>
        <v>0</v>
      </c>
      <c r="G206" s="186" t="e">
        <f t="shared" si="71"/>
        <v>#DIV/0!</v>
      </c>
      <c r="H206" s="184"/>
      <c r="I206" s="184"/>
      <c r="J206" s="190"/>
      <c r="K206" s="184"/>
      <c r="L206" s="184"/>
      <c r="M206" s="190"/>
      <c r="N206" s="184"/>
      <c r="O206" s="184"/>
      <c r="P206" s="190"/>
      <c r="Q206" s="184"/>
      <c r="R206" s="184"/>
      <c r="S206" s="190"/>
      <c r="T206" s="184"/>
      <c r="U206" s="184"/>
      <c r="V206" s="190"/>
      <c r="W206" s="184"/>
      <c r="X206" s="184"/>
      <c r="Y206" s="190"/>
      <c r="Z206" s="184"/>
      <c r="AA206" s="184"/>
      <c r="AB206" s="190"/>
      <c r="AC206" s="184"/>
      <c r="AD206" s="184"/>
      <c r="AE206" s="190"/>
      <c r="AF206" s="184"/>
      <c r="AG206" s="184"/>
      <c r="AH206" s="190"/>
      <c r="AI206" s="184"/>
      <c r="AJ206" s="184"/>
      <c r="AK206" s="190"/>
      <c r="AL206" s="190"/>
      <c r="AM206" s="190"/>
      <c r="AN206" s="184"/>
      <c r="AO206" s="184"/>
      <c r="AP206" s="190"/>
      <c r="AQ206" s="190"/>
      <c r="AR206" s="190"/>
      <c r="AS206" s="184"/>
      <c r="AT206" s="184"/>
      <c r="AU206" s="190"/>
      <c r="AV206" s="300"/>
    </row>
    <row r="207" spans="1:48">
      <c r="A207" s="298" t="s">
        <v>335</v>
      </c>
      <c r="B207" s="310" t="s">
        <v>468</v>
      </c>
      <c r="C207" s="299" t="s">
        <v>476</v>
      </c>
      <c r="D207" s="192" t="s">
        <v>41</v>
      </c>
      <c r="E207" s="233">
        <f t="shared" si="67"/>
        <v>1781.9</v>
      </c>
      <c r="F207" s="233">
        <f t="shared" si="67"/>
        <v>1781.9</v>
      </c>
      <c r="G207" s="186">
        <f t="shared" si="71"/>
        <v>100</v>
      </c>
      <c r="H207" s="186">
        <f>SUM(H208:H210)</f>
        <v>0</v>
      </c>
      <c r="I207" s="186">
        <f t="shared" ref="I207:AU207" si="74">SUM(I208:I210)</f>
        <v>0</v>
      </c>
      <c r="J207" s="186">
        <f t="shared" si="74"/>
        <v>0</v>
      </c>
      <c r="K207" s="186">
        <f t="shared" si="74"/>
        <v>0</v>
      </c>
      <c r="L207" s="186">
        <f t="shared" si="74"/>
        <v>0</v>
      </c>
      <c r="M207" s="186">
        <f t="shared" si="74"/>
        <v>0</v>
      </c>
      <c r="N207" s="186">
        <f t="shared" si="74"/>
        <v>0</v>
      </c>
      <c r="O207" s="186">
        <f t="shared" si="74"/>
        <v>0</v>
      </c>
      <c r="P207" s="186">
        <f t="shared" si="74"/>
        <v>0</v>
      </c>
      <c r="Q207" s="186">
        <f t="shared" si="74"/>
        <v>0</v>
      </c>
      <c r="R207" s="186">
        <f t="shared" si="74"/>
        <v>0</v>
      </c>
      <c r="S207" s="186">
        <f t="shared" si="74"/>
        <v>0</v>
      </c>
      <c r="T207" s="186">
        <f t="shared" si="74"/>
        <v>0</v>
      </c>
      <c r="U207" s="186">
        <f t="shared" si="74"/>
        <v>0</v>
      </c>
      <c r="V207" s="186">
        <f t="shared" si="74"/>
        <v>0</v>
      </c>
      <c r="W207" s="186">
        <f t="shared" si="74"/>
        <v>0</v>
      </c>
      <c r="X207" s="186">
        <f t="shared" si="74"/>
        <v>0</v>
      </c>
      <c r="Y207" s="186">
        <f t="shared" si="74"/>
        <v>0</v>
      </c>
      <c r="Z207" s="186">
        <f t="shared" si="74"/>
        <v>0</v>
      </c>
      <c r="AA207" s="186">
        <f t="shared" si="74"/>
        <v>0</v>
      </c>
      <c r="AB207" s="186">
        <f t="shared" si="74"/>
        <v>0</v>
      </c>
      <c r="AC207" s="186">
        <f t="shared" si="74"/>
        <v>1135.4114400000001</v>
      </c>
      <c r="AD207" s="186">
        <f t="shared" si="74"/>
        <v>1135.4114400000001</v>
      </c>
      <c r="AE207" s="186">
        <f t="shared" si="74"/>
        <v>0</v>
      </c>
      <c r="AF207" s="186">
        <f t="shared" si="74"/>
        <v>646.48856000000001</v>
      </c>
      <c r="AG207" s="186">
        <f t="shared" si="74"/>
        <v>646.48856000000001</v>
      </c>
      <c r="AH207" s="186">
        <f t="shared" si="74"/>
        <v>0</v>
      </c>
      <c r="AI207" s="186">
        <f t="shared" si="74"/>
        <v>0</v>
      </c>
      <c r="AJ207" s="186">
        <f t="shared" si="74"/>
        <v>0</v>
      </c>
      <c r="AK207" s="186">
        <f t="shared" si="74"/>
        <v>0</v>
      </c>
      <c r="AL207" s="186">
        <f t="shared" si="74"/>
        <v>0</v>
      </c>
      <c r="AM207" s="186">
        <f t="shared" si="74"/>
        <v>0</v>
      </c>
      <c r="AN207" s="186">
        <f t="shared" si="74"/>
        <v>0</v>
      </c>
      <c r="AO207" s="186">
        <f t="shared" si="74"/>
        <v>0</v>
      </c>
      <c r="AP207" s="186">
        <f t="shared" si="74"/>
        <v>0</v>
      </c>
      <c r="AQ207" s="186">
        <f t="shared" si="74"/>
        <v>0</v>
      </c>
      <c r="AR207" s="186">
        <f t="shared" si="74"/>
        <v>0</v>
      </c>
      <c r="AS207" s="186">
        <f t="shared" si="74"/>
        <v>0</v>
      </c>
      <c r="AT207" s="186">
        <f t="shared" si="74"/>
        <v>0</v>
      </c>
      <c r="AU207" s="186">
        <f t="shared" si="74"/>
        <v>0</v>
      </c>
      <c r="AV207" s="300"/>
    </row>
    <row r="208" spans="1:48">
      <c r="A208" s="298"/>
      <c r="B208" s="310"/>
      <c r="C208" s="299"/>
      <c r="D208" s="188" t="s">
        <v>37</v>
      </c>
      <c r="E208" s="233">
        <f t="shared" si="67"/>
        <v>0</v>
      </c>
      <c r="F208" s="233">
        <f t="shared" si="67"/>
        <v>0</v>
      </c>
      <c r="G208" s="186" t="e">
        <f t="shared" si="71"/>
        <v>#DIV/0!</v>
      </c>
      <c r="H208" s="184"/>
      <c r="I208" s="184"/>
      <c r="J208" s="190"/>
      <c r="K208" s="184"/>
      <c r="L208" s="184"/>
      <c r="M208" s="190"/>
      <c r="N208" s="184"/>
      <c r="O208" s="184"/>
      <c r="P208" s="190"/>
      <c r="Q208" s="184"/>
      <c r="R208" s="184"/>
      <c r="S208" s="190"/>
      <c r="T208" s="184"/>
      <c r="U208" s="184"/>
      <c r="V208" s="190"/>
      <c r="W208" s="184"/>
      <c r="X208" s="184"/>
      <c r="Y208" s="190"/>
      <c r="Z208" s="184"/>
      <c r="AA208" s="184"/>
      <c r="AB208" s="190"/>
      <c r="AC208" s="184"/>
      <c r="AD208" s="184"/>
      <c r="AE208" s="190"/>
      <c r="AF208" s="184"/>
      <c r="AG208" s="184"/>
      <c r="AH208" s="190"/>
      <c r="AI208" s="184"/>
      <c r="AJ208" s="184"/>
      <c r="AK208" s="190"/>
      <c r="AL208" s="184"/>
      <c r="AM208" s="184"/>
      <c r="AN208" s="184"/>
      <c r="AO208" s="184"/>
      <c r="AP208" s="190"/>
      <c r="AQ208" s="190"/>
      <c r="AR208" s="190"/>
      <c r="AS208" s="184"/>
      <c r="AT208" s="184"/>
      <c r="AU208" s="190"/>
      <c r="AV208" s="300"/>
    </row>
    <row r="209" spans="1:48" ht="26.4">
      <c r="A209" s="298"/>
      <c r="B209" s="310"/>
      <c r="C209" s="299"/>
      <c r="D209" s="188" t="s">
        <v>2</v>
      </c>
      <c r="E209" s="233">
        <f t="shared" si="67"/>
        <v>0</v>
      </c>
      <c r="F209" s="233">
        <f t="shared" si="67"/>
        <v>0</v>
      </c>
      <c r="G209" s="186" t="e">
        <f t="shared" si="71"/>
        <v>#DIV/0!</v>
      </c>
      <c r="H209" s="184"/>
      <c r="I209" s="184"/>
      <c r="J209" s="190"/>
      <c r="K209" s="184"/>
      <c r="L209" s="184"/>
      <c r="M209" s="190"/>
      <c r="N209" s="184"/>
      <c r="O209" s="184"/>
      <c r="P209" s="190"/>
      <c r="Q209" s="184"/>
      <c r="R209" s="184"/>
      <c r="S209" s="190"/>
      <c r="T209" s="184"/>
      <c r="U209" s="184"/>
      <c r="V209" s="190"/>
      <c r="W209" s="184"/>
      <c r="X209" s="184"/>
      <c r="Y209" s="190"/>
      <c r="Z209" s="184"/>
      <c r="AA209" s="184"/>
      <c r="AB209" s="190"/>
      <c r="AC209" s="184"/>
      <c r="AD209" s="184"/>
      <c r="AE209" s="190"/>
      <c r="AF209" s="184"/>
      <c r="AG209" s="184"/>
      <c r="AH209" s="190"/>
      <c r="AI209" s="184"/>
      <c r="AJ209" s="184"/>
      <c r="AK209" s="190"/>
      <c r="AL209" s="190"/>
      <c r="AM209" s="190"/>
      <c r="AN209" s="184"/>
      <c r="AO209" s="184"/>
      <c r="AP209" s="190"/>
      <c r="AQ209" s="190"/>
      <c r="AR209" s="190"/>
      <c r="AS209" s="184"/>
      <c r="AT209" s="184"/>
      <c r="AU209" s="190"/>
      <c r="AV209" s="300"/>
    </row>
    <row r="210" spans="1:48">
      <c r="A210" s="298"/>
      <c r="B210" s="310"/>
      <c r="C210" s="299"/>
      <c r="D210" s="188" t="s">
        <v>43</v>
      </c>
      <c r="E210" s="233">
        <f t="shared" si="67"/>
        <v>1781.9</v>
      </c>
      <c r="F210" s="233">
        <f t="shared" si="67"/>
        <v>1781.9</v>
      </c>
      <c r="G210" s="186">
        <f t="shared" si="71"/>
        <v>100</v>
      </c>
      <c r="H210" s="184"/>
      <c r="I210" s="184"/>
      <c r="J210" s="190"/>
      <c r="K210" s="184"/>
      <c r="L210" s="184"/>
      <c r="M210" s="190"/>
      <c r="N210" s="184"/>
      <c r="O210" s="184"/>
      <c r="P210" s="190"/>
      <c r="Q210" s="184"/>
      <c r="R210" s="184"/>
      <c r="S210" s="190"/>
      <c r="T210" s="184"/>
      <c r="U210" s="184"/>
      <c r="V210" s="190"/>
      <c r="W210" s="184"/>
      <c r="X210" s="184"/>
      <c r="Y210" s="190"/>
      <c r="Z210" s="184"/>
      <c r="AA210" s="184"/>
      <c r="AB210" s="190"/>
      <c r="AC210" s="170">
        <v>1135.4114400000001</v>
      </c>
      <c r="AD210" s="170">
        <v>1135.4114400000001</v>
      </c>
      <c r="AE210" s="190"/>
      <c r="AF210" s="170">
        <f>1781.9-1135.41144</f>
        <v>646.48856000000001</v>
      </c>
      <c r="AG210" s="170">
        <f>1781.9-1135.41144</f>
        <v>646.48856000000001</v>
      </c>
      <c r="AH210" s="190"/>
      <c r="AI210" s="184"/>
      <c r="AJ210" s="184"/>
      <c r="AK210" s="190"/>
      <c r="AL210" s="190"/>
      <c r="AM210" s="190"/>
      <c r="AN210" s="184"/>
      <c r="AO210" s="184"/>
      <c r="AP210" s="190"/>
      <c r="AQ210" s="190"/>
      <c r="AR210" s="190"/>
      <c r="AS210" s="184"/>
      <c r="AT210" s="184"/>
      <c r="AU210" s="190"/>
      <c r="AV210" s="300"/>
    </row>
    <row r="211" spans="1:48" ht="27">
      <c r="A211" s="298"/>
      <c r="B211" s="310"/>
      <c r="C211" s="299"/>
      <c r="D211" s="189" t="s">
        <v>273</v>
      </c>
      <c r="E211" s="233">
        <f t="shared" si="67"/>
        <v>0</v>
      </c>
      <c r="F211" s="233">
        <f t="shared" si="67"/>
        <v>0</v>
      </c>
      <c r="G211" s="186" t="e">
        <f t="shared" si="71"/>
        <v>#DIV/0!</v>
      </c>
      <c r="H211" s="184"/>
      <c r="I211" s="184"/>
      <c r="J211" s="190"/>
      <c r="K211" s="184"/>
      <c r="L211" s="184"/>
      <c r="M211" s="190"/>
      <c r="N211" s="184"/>
      <c r="O211" s="184"/>
      <c r="P211" s="190"/>
      <c r="Q211" s="184"/>
      <c r="R211" s="184"/>
      <c r="S211" s="190"/>
      <c r="T211" s="184"/>
      <c r="U211" s="184"/>
      <c r="V211" s="190"/>
      <c r="W211" s="184"/>
      <c r="X211" s="184"/>
      <c r="Y211" s="190"/>
      <c r="Z211" s="184"/>
      <c r="AA211" s="184"/>
      <c r="AB211" s="190"/>
      <c r="AC211" s="184"/>
      <c r="AD211" s="184"/>
      <c r="AE211" s="190"/>
      <c r="AF211" s="184"/>
      <c r="AG211" s="184"/>
      <c r="AH211" s="190"/>
      <c r="AI211" s="184"/>
      <c r="AJ211" s="184"/>
      <c r="AK211" s="190"/>
      <c r="AL211" s="190"/>
      <c r="AM211" s="190"/>
      <c r="AN211" s="184"/>
      <c r="AO211" s="184"/>
      <c r="AP211" s="190"/>
      <c r="AQ211" s="190"/>
      <c r="AR211" s="190"/>
      <c r="AS211" s="184"/>
      <c r="AT211" s="184"/>
      <c r="AU211" s="190"/>
      <c r="AV211" s="300"/>
    </row>
    <row r="212" spans="1:48">
      <c r="A212" s="298" t="s">
        <v>336</v>
      </c>
      <c r="B212" s="299" t="s">
        <v>469</v>
      </c>
      <c r="C212" s="299" t="s">
        <v>476</v>
      </c>
      <c r="D212" s="192" t="s">
        <v>41</v>
      </c>
      <c r="E212" s="233">
        <f t="shared" si="67"/>
        <v>2713.19</v>
      </c>
      <c r="F212" s="233">
        <f t="shared" si="67"/>
        <v>0</v>
      </c>
      <c r="G212" s="186">
        <f t="shared" si="71"/>
        <v>0</v>
      </c>
      <c r="H212" s="186">
        <f>SUM(H213:H215)</f>
        <v>0</v>
      </c>
      <c r="I212" s="186">
        <f t="shared" ref="I212:AU212" si="75">SUM(I213:I215)</f>
        <v>0</v>
      </c>
      <c r="J212" s="186">
        <f t="shared" si="75"/>
        <v>0</v>
      </c>
      <c r="K212" s="186">
        <f t="shared" si="75"/>
        <v>0</v>
      </c>
      <c r="L212" s="186">
        <f t="shared" si="75"/>
        <v>0</v>
      </c>
      <c r="M212" s="186">
        <f t="shared" si="75"/>
        <v>0</v>
      </c>
      <c r="N212" s="186">
        <f t="shared" si="75"/>
        <v>0</v>
      </c>
      <c r="O212" s="186">
        <f t="shared" si="75"/>
        <v>0</v>
      </c>
      <c r="P212" s="186">
        <f t="shared" si="75"/>
        <v>0</v>
      </c>
      <c r="Q212" s="186">
        <f t="shared" si="75"/>
        <v>0</v>
      </c>
      <c r="R212" s="186">
        <f t="shared" si="75"/>
        <v>0</v>
      </c>
      <c r="S212" s="186">
        <f t="shared" si="75"/>
        <v>0</v>
      </c>
      <c r="T212" s="186">
        <f t="shared" si="75"/>
        <v>0</v>
      </c>
      <c r="U212" s="186">
        <f t="shared" si="75"/>
        <v>0</v>
      </c>
      <c r="V212" s="186">
        <f t="shared" si="75"/>
        <v>0</v>
      </c>
      <c r="W212" s="186">
        <f t="shared" si="75"/>
        <v>0</v>
      </c>
      <c r="X212" s="186">
        <f t="shared" si="75"/>
        <v>0</v>
      </c>
      <c r="Y212" s="186">
        <f t="shared" si="75"/>
        <v>0</v>
      </c>
      <c r="Z212" s="186">
        <f t="shared" si="75"/>
        <v>0</v>
      </c>
      <c r="AA212" s="186">
        <f t="shared" si="75"/>
        <v>0</v>
      </c>
      <c r="AB212" s="186">
        <f t="shared" si="75"/>
        <v>0</v>
      </c>
      <c r="AC212" s="186">
        <f t="shared" si="75"/>
        <v>0</v>
      </c>
      <c r="AD212" s="186">
        <f t="shared" si="75"/>
        <v>0</v>
      </c>
      <c r="AE212" s="186">
        <f t="shared" si="75"/>
        <v>0</v>
      </c>
      <c r="AF212" s="186">
        <f t="shared" si="75"/>
        <v>2713.19</v>
      </c>
      <c r="AG212" s="186">
        <f t="shared" si="75"/>
        <v>0</v>
      </c>
      <c r="AH212" s="186">
        <f t="shared" si="75"/>
        <v>0</v>
      </c>
      <c r="AI212" s="186">
        <f t="shared" si="75"/>
        <v>0</v>
      </c>
      <c r="AJ212" s="186">
        <f t="shared" si="75"/>
        <v>0</v>
      </c>
      <c r="AK212" s="186">
        <f t="shared" si="75"/>
        <v>0</v>
      </c>
      <c r="AL212" s="186">
        <f t="shared" si="75"/>
        <v>0</v>
      </c>
      <c r="AM212" s="186">
        <f t="shared" si="75"/>
        <v>0</v>
      </c>
      <c r="AN212" s="186">
        <f t="shared" si="75"/>
        <v>0</v>
      </c>
      <c r="AO212" s="186">
        <f t="shared" si="75"/>
        <v>0</v>
      </c>
      <c r="AP212" s="186">
        <f t="shared" si="75"/>
        <v>0</v>
      </c>
      <c r="AQ212" s="186">
        <f t="shared" si="75"/>
        <v>0</v>
      </c>
      <c r="AR212" s="186">
        <f t="shared" si="75"/>
        <v>0</v>
      </c>
      <c r="AS212" s="186">
        <f t="shared" si="75"/>
        <v>0</v>
      </c>
      <c r="AT212" s="186">
        <f t="shared" si="75"/>
        <v>0</v>
      </c>
      <c r="AU212" s="186">
        <f t="shared" si="75"/>
        <v>0</v>
      </c>
      <c r="AV212" s="300"/>
    </row>
    <row r="213" spans="1:48">
      <c r="A213" s="298"/>
      <c r="B213" s="299"/>
      <c r="C213" s="299"/>
      <c r="D213" s="188" t="s">
        <v>37</v>
      </c>
      <c r="E213" s="233">
        <f t="shared" si="67"/>
        <v>0</v>
      </c>
      <c r="F213" s="233">
        <f t="shared" si="67"/>
        <v>0</v>
      </c>
      <c r="G213" s="186" t="e">
        <f t="shared" si="71"/>
        <v>#DIV/0!</v>
      </c>
      <c r="H213" s="184"/>
      <c r="I213" s="184"/>
      <c r="J213" s="190"/>
      <c r="K213" s="184"/>
      <c r="L213" s="184"/>
      <c r="M213" s="190"/>
      <c r="N213" s="184"/>
      <c r="O213" s="184"/>
      <c r="P213" s="190"/>
      <c r="Q213" s="184"/>
      <c r="R213" s="184"/>
      <c r="S213" s="190"/>
      <c r="T213" s="184"/>
      <c r="U213" s="184"/>
      <c r="V213" s="190"/>
      <c r="W213" s="184"/>
      <c r="X213" s="184"/>
      <c r="Y213" s="190"/>
      <c r="Z213" s="184"/>
      <c r="AA213" s="184"/>
      <c r="AB213" s="190"/>
      <c r="AC213" s="184"/>
      <c r="AD213" s="184"/>
      <c r="AE213" s="190"/>
      <c r="AF213" s="184"/>
      <c r="AG213" s="184"/>
      <c r="AH213" s="190"/>
      <c r="AI213" s="184"/>
      <c r="AJ213" s="184"/>
      <c r="AK213" s="190"/>
      <c r="AL213" s="184"/>
      <c r="AM213" s="184"/>
      <c r="AN213" s="184"/>
      <c r="AO213" s="184"/>
      <c r="AP213" s="190"/>
      <c r="AQ213" s="190"/>
      <c r="AR213" s="190"/>
      <c r="AS213" s="184"/>
      <c r="AT213" s="184"/>
      <c r="AU213" s="190"/>
      <c r="AV213" s="300"/>
    </row>
    <row r="214" spans="1:48" ht="26.4">
      <c r="A214" s="298"/>
      <c r="B214" s="299"/>
      <c r="C214" s="299"/>
      <c r="D214" s="188" t="s">
        <v>2</v>
      </c>
      <c r="E214" s="233">
        <f t="shared" si="67"/>
        <v>2170.5520000000001</v>
      </c>
      <c r="F214" s="233">
        <f t="shared" si="67"/>
        <v>0</v>
      </c>
      <c r="G214" s="186">
        <f t="shared" si="71"/>
        <v>0</v>
      </c>
      <c r="H214" s="184"/>
      <c r="I214" s="184"/>
      <c r="J214" s="190"/>
      <c r="K214" s="184"/>
      <c r="L214" s="184"/>
      <c r="M214" s="190"/>
      <c r="N214" s="184"/>
      <c r="O214" s="184"/>
      <c r="P214" s="190"/>
      <c r="Q214" s="184"/>
      <c r="R214" s="184"/>
      <c r="S214" s="190"/>
      <c r="T214" s="184"/>
      <c r="U214" s="184"/>
      <c r="V214" s="190"/>
      <c r="W214" s="184"/>
      <c r="X214" s="184"/>
      <c r="Y214" s="190"/>
      <c r="Z214" s="184"/>
      <c r="AA214" s="184"/>
      <c r="AB214" s="190"/>
      <c r="AC214" s="184"/>
      <c r="AD214" s="184"/>
      <c r="AE214" s="190"/>
      <c r="AF214" s="184">
        <v>2170.5520000000001</v>
      </c>
      <c r="AG214" s="184"/>
      <c r="AH214" s="190"/>
      <c r="AI214" s="184"/>
      <c r="AJ214" s="184"/>
      <c r="AK214" s="190"/>
      <c r="AL214" s="190"/>
      <c r="AM214" s="190"/>
      <c r="AN214" s="184"/>
      <c r="AO214" s="184"/>
      <c r="AP214" s="190"/>
      <c r="AQ214" s="190"/>
      <c r="AR214" s="190"/>
      <c r="AS214" s="184"/>
      <c r="AT214" s="184"/>
      <c r="AU214" s="190"/>
      <c r="AV214" s="300"/>
    </row>
    <row r="215" spans="1:48">
      <c r="A215" s="298"/>
      <c r="B215" s="299"/>
      <c r="C215" s="299"/>
      <c r="D215" s="188" t="s">
        <v>43</v>
      </c>
      <c r="E215" s="233">
        <f t="shared" si="67"/>
        <v>542.63800000000003</v>
      </c>
      <c r="F215" s="233">
        <f t="shared" si="67"/>
        <v>0</v>
      </c>
      <c r="G215" s="186">
        <f t="shared" si="71"/>
        <v>0</v>
      </c>
      <c r="H215" s="184"/>
      <c r="I215" s="184"/>
      <c r="J215" s="190"/>
      <c r="K215" s="184"/>
      <c r="L215" s="184"/>
      <c r="M215" s="190"/>
      <c r="N215" s="184"/>
      <c r="O215" s="184"/>
      <c r="P215" s="190"/>
      <c r="Q215" s="184"/>
      <c r="R215" s="184"/>
      <c r="S215" s="190"/>
      <c r="T215" s="184"/>
      <c r="U215" s="184"/>
      <c r="V215" s="190"/>
      <c r="W215" s="184"/>
      <c r="X215" s="184"/>
      <c r="Y215" s="190"/>
      <c r="Z215" s="184"/>
      <c r="AA215" s="184"/>
      <c r="AB215" s="190"/>
      <c r="AC215" s="170"/>
      <c r="AD215" s="184"/>
      <c r="AE215" s="190"/>
      <c r="AF215" s="170">
        <v>542.63800000000003</v>
      </c>
      <c r="AG215" s="184"/>
      <c r="AH215" s="190"/>
      <c r="AI215" s="184"/>
      <c r="AJ215" s="184"/>
      <c r="AK215" s="190"/>
      <c r="AL215" s="190"/>
      <c r="AM215" s="190"/>
      <c r="AN215" s="184"/>
      <c r="AO215" s="184"/>
      <c r="AP215" s="190"/>
      <c r="AQ215" s="190"/>
      <c r="AR215" s="190"/>
      <c r="AS215" s="184"/>
      <c r="AT215" s="184"/>
      <c r="AU215" s="190"/>
      <c r="AV215" s="300"/>
    </row>
    <row r="216" spans="1:48" ht="27">
      <c r="A216" s="298"/>
      <c r="B216" s="299"/>
      <c r="C216" s="299"/>
      <c r="D216" s="189" t="s">
        <v>273</v>
      </c>
      <c r="E216" s="233">
        <f t="shared" si="67"/>
        <v>0</v>
      </c>
      <c r="F216" s="233">
        <f t="shared" si="67"/>
        <v>0</v>
      </c>
      <c r="G216" s="186" t="e">
        <f t="shared" si="71"/>
        <v>#DIV/0!</v>
      </c>
      <c r="H216" s="184"/>
      <c r="I216" s="184"/>
      <c r="J216" s="190"/>
      <c r="K216" s="184"/>
      <c r="L216" s="184"/>
      <c r="M216" s="190"/>
      <c r="N216" s="184"/>
      <c r="O216" s="184"/>
      <c r="P216" s="190"/>
      <c r="Q216" s="184"/>
      <c r="R216" s="184"/>
      <c r="S216" s="190"/>
      <c r="T216" s="184"/>
      <c r="U216" s="184"/>
      <c r="V216" s="190"/>
      <c r="W216" s="184"/>
      <c r="X216" s="184"/>
      <c r="Y216" s="190"/>
      <c r="Z216" s="184"/>
      <c r="AA216" s="184"/>
      <c r="AB216" s="190"/>
      <c r="AC216" s="184"/>
      <c r="AD216" s="184"/>
      <c r="AE216" s="190"/>
      <c r="AF216" s="184"/>
      <c r="AG216" s="184"/>
      <c r="AH216" s="190"/>
      <c r="AI216" s="184"/>
      <c r="AJ216" s="184"/>
      <c r="AK216" s="190"/>
      <c r="AL216" s="190"/>
      <c r="AM216" s="190"/>
      <c r="AN216" s="184"/>
      <c r="AO216" s="184"/>
      <c r="AP216" s="190"/>
      <c r="AQ216" s="190"/>
      <c r="AR216" s="190"/>
      <c r="AS216" s="184"/>
      <c r="AT216" s="184"/>
      <c r="AU216" s="190"/>
      <c r="AV216" s="300"/>
    </row>
    <row r="217" spans="1:48">
      <c r="A217" s="298" t="s">
        <v>337</v>
      </c>
      <c r="B217" s="310" t="s">
        <v>470</v>
      </c>
      <c r="C217" s="299" t="s">
        <v>476</v>
      </c>
      <c r="D217" s="192" t="s">
        <v>41</v>
      </c>
      <c r="E217" s="233">
        <f t="shared" si="67"/>
        <v>1728.68</v>
      </c>
      <c r="F217" s="233">
        <f t="shared" si="67"/>
        <v>1728.68</v>
      </c>
      <c r="G217" s="186">
        <f t="shared" si="71"/>
        <v>100</v>
      </c>
      <c r="H217" s="186">
        <f>SUM(H218:H220)</f>
        <v>0</v>
      </c>
      <c r="I217" s="186">
        <f t="shared" ref="I217:O217" si="76">SUM(I218:I220)</f>
        <v>0</v>
      </c>
      <c r="J217" s="186">
        <f t="shared" si="76"/>
        <v>0</v>
      </c>
      <c r="K217" s="186">
        <f t="shared" si="76"/>
        <v>0</v>
      </c>
      <c r="L217" s="186">
        <f t="shared" si="76"/>
        <v>0</v>
      </c>
      <c r="M217" s="186">
        <f t="shared" si="76"/>
        <v>0</v>
      </c>
      <c r="N217" s="186">
        <f t="shared" si="76"/>
        <v>0</v>
      </c>
      <c r="O217" s="186">
        <f t="shared" si="76"/>
        <v>0</v>
      </c>
      <c r="P217" s="186">
        <f t="shared" ref="P217:AU217" si="77">SUM(P218:P220)</f>
        <v>0</v>
      </c>
      <c r="Q217" s="186">
        <f t="shared" si="77"/>
        <v>0</v>
      </c>
      <c r="R217" s="186">
        <f t="shared" si="77"/>
        <v>0</v>
      </c>
      <c r="S217" s="186">
        <f t="shared" si="77"/>
        <v>0</v>
      </c>
      <c r="T217" s="186">
        <f t="shared" si="77"/>
        <v>0</v>
      </c>
      <c r="U217" s="186">
        <f t="shared" si="77"/>
        <v>0</v>
      </c>
      <c r="V217" s="186">
        <f t="shared" si="77"/>
        <v>0</v>
      </c>
      <c r="W217" s="186">
        <f t="shared" si="77"/>
        <v>0</v>
      </c>
      <c r="X217" s="186">
        <f t="shared" si="77"/>
        <v>0</v>
      </c>
      <c r="Y217" s="186">
        <f t="shared" si="77"/>
        <v>0</v>
      </c>
      <c r="Z217" s="186">
        <f t="shared" si="77"/>
        <v>0</v>
      </c>
      <c r="AA217" s="186">
        <f t="shared" si="77"/>
        <v>0</v>
      </c>
      <c r="AB217" s="186">
        <f t="shared" si="77"/>
        <v>0</v>
      </c>
      <c r="AC217" s="186">
        <f t="shared" si="77"/>
        <v>0</v>
      </c>
      <c r="AD217" s="186">
        <f t="shared" si="77"/>
        <v>0</v>
      </c>
      <c r="AE217" s="186">
        <f t="shared" si="77"/>
        <v>0</v>
      </c>
      <c r="AF217" s="186">
        <f t="shared" si="77"/>
        <v>1728.68</v>
      </c>
      <c r="AG217" s="186">
        <f t="shared" si="77"/>
        <v>1728.68</v>
      </c>
      <c r="AH217" s="186">
        <f t="shared" si="77"/>
        <v>0</v>
      </c>
      <c r="AI217" s="186">
        <f t="shared" si="77"/>
        <v>0</v>
      </c>
      <c r="AJ217" s="186">
        <f t="shared" si="77"/>
        <v>0</v>
      </c>
      <c r="AK217" s="186">
        <f t="shared" si="77"/>
        <v>0</v>
      </c>
      <c r="AL217" s="186">
        <f t="shared" si="77"/>
        <v>0</v>
      </c>
      <c r="AM217" s="186">
        <f t="shared" si="77"/>
        <v>0</v>
      </c>
      <c r="AN217" s="186">
        <f t="shared" si="77"/>
        <v>0</v>
      </c>
      <c r="AO217" s="186">
        <f t="shared" si="77"/>
        <v>0</v>
      </c>
      <c r="AP217" s="186">
        <f t="shared" si="77"/>
        <v>0</v>
      </c>
      <c r="AQ217" s="186">
        <f t="shared" si="77"/>
        <v>0</v>
      </c>
      <c r="AR217" s="186">
        <f t="shared" si="77"/>
        <v>0</v>
      </c>
      <c r="AS217" s="186">
        <f t="shared" si="77"/>
        <v>0</v>
      </c>
      <c r="AT217" s="186">
        <f t="shared" si="77"/>
        <v>0</v>
      </c>
      <c r="AU217" s="186">
        <f t="shared" si="77"/>
        <v>0</v>
      </c>
      <c r="AV217" s="300"/>
    </row>
    <row r="218" spans="1:48">
      <c r="A218" s="298"/>
      <c r="B218" s="310"/>
      <c r="C218" s="299"/>
      <c r="D218" s="188" t="s">
        <v>37</v>
      </c>
      <c r="E218" s="233">
        <f t="shared" si="67"/>
        <v>0</v>
      </c>
      <c r="F218" s="233">
        <f t="shared" si="67"/>
        <v>0</v>
      </c>
      <c r="G218" s="186" t="e">
        <f t="shared" si="71"/>
        <v>#DIV/0!</v>
      </c>
      <c r="H218" s="184"/>
      <c r="I218" s="184"/>
      <c r="J218" s="190"/>
      <c r="K218" s="184"/>
      <c r="L218" s="184"/>
      <c r="M218" s="190"/>
      <c r="N218" s="184"/>
      <c r="O218" s="184"/>
      <c r="P218" s="190"/>
      <c r="Q218" s="184"/>
      <c r="R218" s="184"/>
      <c r="S218" s="190"/>
      <c r="T218" s="184"/>
      <c r="U218" s="184"/>
      <c r="V218" s="190"/>
      <c r="W218" s="184"/>
      <c r="X218" s="184"/>
      <c r="Y218" s="190"/>
      <c r="Z218" s="184"/>
      <c r="AA218" s="184"/>
      <c r="AB218" s="190"/>
      <c r="AC218" s="184"/>
      <c r="AD218" s="184"/>
      <c r="AE218" s="190"/>
      <c r="AF218" s="184"/>
      <c r="AG218" s="184"/>
      <c r="AH218" s="190"/>
      <c r="AI218" s="184"/>
      <c r="AJ218" s="184"/>
      <c r="AK218" s="190"/>
      <c r="AL218" s="184"/>
      <c r="AM218" s="184"/>
      <c r="AN218" s="184"/>
      <c r="AO218" s="184"/>
      <c r="AP218" s="190"/>
      <c r="AQ218" s="190"/>
      <c r="AR218" s="190"/>
      <c r="AS218" s="184"/>
      <c r="AT218" s="184"/>
      <c r="AU218" s="190"/>
      <c r="AV218" s="300"/>
    </row>
    <row r="219" spans="1:48" ht="26.4">
      <c r="A219" s="298"/>
      <c r="B219" s="310"/>
      <c r="C219" s="299"/>
      <c r="D219" s="188" t="s">
        <v>2</v>
      </c>
      <c r="E219" s="233">
        <f t="shared" si="67"/>
        <v>0</v>
      </c>
      <c r="F219" s="233">
        <f t="shared" si="67"/>
        <v>0</v>
      </c>
      <c r="G219" s="186" t="e">
        <f t="shared" si="71"/>
        <v>#DIV/0!</v>
      </c>
      <c r="H219" s="184"/>
      <c r="I219" s="184"/>
      <c r="J219" s="190"/>
      <c r="K219" s="184"/>
      <c r="L219" s="184"/>
      <c r="M219" s="190"/>
      <c r="N219" s="184"/>
      <c r="O219" s="184"/>
      <c r="P219" s="190"/>
      <c r="Q219" s="184"/>
      <c r="R219" s="184"/>
      <c r="S219" s="190"/>
      <c r="T219" s="184"/>
      <c r="U219" s="184"/>
      <c r="V219" s="190"/>
      <c r="W219" s="184"/>
      <c r="X219" s="184"/>
      <c r="Y219" s="190"/>
      <c r="Z219" s="184"/>
      <c r="AA219" s="184"/>
      <c r="AB219" s="190"/>
      <c r="AC219" s="184"/>
      <c r="AD219" s="184"/>
      <c r="AE219" s="190"/>
      <c r="AF219" s="184"/>
      <c r="AG219" s="184"/>
      <c r="AH219" s="190"/>
      <c r="AI219" s="184"/>
      <c r="AJ219" s="184"/>
      <c r="AK219" s="190"/>
      <c r="AL219" s="190"/>
      <c r="AM219" s="190"/>
      <c r="AN219" s="184"/>
      <c r="AO219" s="184"/>
      <c r="AP219" s="190"/>
      <c r="AQ219" s="190"/>
      <c r="AR219" s="190"/>
      <c r="AS219" s="184"/>
      <c r="AT219" s="184"/>
      <c r="AU219" s="190"/>
      <c r="AV219" s="300"/>
    </row>
    <row r="220" spans="1:48">
      <c r="A220" s="298"/>
      <c r="B220" s="310"/>
      <c r="C220" s="299"/>
      <c r="D220" s="188" t="s">
        <v>43</v>
      </c>
      <c r="E220" s="233">
        <f t="shared" si="67"/>
        <v>1728.68</v>
      </c>
      <c r="F220" s="233">
        <f t="shared" si="67"/>
        <v>1728.68</v>
      </c>
      <c r="G220" s="186">
        <f t="shared" si="71"/>
        <v>100</v>
      </c>
      <c r="H220" s="184"/>
      <c r="I220" s="184"/>
      <c r="J220" s="190"/>
      <c r="K220" s="184"/>
      <c r="L220" s="184"/>
      <c r="M220" s="190"/>
      <c r="N220" s="184"/>
      <c r="O220" s="184"/>
      <c r="P220" s="190"/>
      <c r="Q220" s="184"/>
      <c r="R220" s="184"/>
      <c r="S220" s="190"/>
      <c r="T220" s="184"/>
      <c r="U220" s="184"/>
      <c r="V220" s="190"/>
      <c r="W220" s="184"/>
      <c r="X220" s="184"/>
      <c r="Y220" s="190"/>
      <c r="Z220" s="184"/>
      <c r="AA220" s="184"/>
      <c r="AB220" s="190"/>
      <c r="AC220" s="170"/>
      <c r="AD220" s="184"/>
      <c r="AE220" s="190"/>
      <c r="AF220" s="170">
        <v>1728.68</v>
      </c>
      <c r="AG220" s="170">
        <v>1728.68</v>
      </c>
      <c r="AH220" s="190"/>
      <c r="AI220" s="184"/>
      <c r="AJ220" s="184"/>
      <c r="AK220" s="190"/>
      <c r="AL220" s="190"/>
      <c r="AM220" s="190"/>
      <c r="AN220" s="184"/>
      <c r="AO220" s="184"/>
      <c r="AP220" s="190"/>
      <c r="AQ220" s="190"/>
      <c r="AR220" s="190"/>
      <c r="AS220" s="184"/>
      <c r="AT220" s="184"/>
      <c r="AU220" s="190"/>
      <c r="AV220" s="300"/>
    </row>
    <row r="221" spans="1:48" ht="27">
      <c r="A221" s="298"/>
      <c r="B221" s="310"/>
      <c r="C221" s="299"/>
      <c r="D221" s="189" t="s">
        <v>273</v>
      </c>
      <c r="E221" s="233">
        <f t="shared" si="67"/>
        <v>0</v>
      </c>
      <c r="F221" s="233">
        <f t="shared" si="67"/>
        <v>0</v>
      </c>
      <c r="G221" s="186" t="e">
        <f t="shared" si="71"/>
        <v>#DIV/0!</v>
      </c>
      <c r="H221" s="184"/>
      <c r="I221" s="184"/>
      <c r="J221" s="190"/>
      <c r="K221" s="184"/>
      <c r="L221" s="184"/>
      <c r="M221" s="190"/>
      <c r="N221" s="184"/>
      <c r="O221" s="184"/>
      <c r="P221" s="190"/>
      <c r="Q221" s="184"/>
      <c r="R221" s="184"/>
      <c r="S221" s="190"/>
      <c r="T221" s="184"/>
      <c r="U221" s="184"/>
      <c r="V221" s="190"/>
      <c r="W221" s="184"/>
      <c r="X221" s="184"/>
      <c r="Y221" s="190"/>
      <c r="Z221" s="184"/>
      <c r="AA221" s="184"/>
      <c r="AB221" s="190"/>
      <c r="AC221" s="184"/>
      <c r="AD221" s="184"/>
      <c r="AE221" s="190"/>
      <c r="AF221" s="184"/>
      <c r="AG221" s="184"/>
      <c r="AH221" s="190"/>
      <c r="AI221" s="184"/>
      <c r="AJ221" s="184"/>
      <c r="AK221" s="190"/>
      <c r="AL221" s="190"/>
      <c r="AM221" s="190"/>
      <c r="AN221" s="184"/>
      <c r="AO221" s="184"/>
      <c r="AP221" s="190"/>
      <c r="AQ221" s="190"/>
      <c r="AR221" s="190"/>
      <c r="AS221" s="184"/>
      <c r="AT221" s="184"/>
      <c r="AU221" s="190"/>
      <c r="AV221" s="300"/>
    </row>
    <row r="222" spans="1:48">
      <c r="A222" s="298" t="s">
        <v>338</v>
      </c>
      <c r="B222" s="299" t="s">
        <v>471</v>
      </c>
      <c r="C222" s="299" t="s">
        <v>476</v>
      </c>
      <c r="D222" s="192" t="s">
        <v>41</v>
      </c>
      <c r="E222" s="233">
        <f t="shared" si="67"/>
        <v>1684.6</v>
      </c>
      <c r="F222" s="233">
        <f t="shared" si="67"/>
        <v>1684.6</v>
      </c>
      <c r="G222" s="186">
        <f t="shared" si="71"/>
        <v>100</v>
      </c>
      <c r="H222" s="186">
        <f>SUM(H223:H225)</f>
        <v>0</v>
      </c>
      <c r="I222" s="186">
        <f t="shared" ref="I222:AU222" si="78">SUM(I223:I225)</f>
        <v>0</v>
      </c>
      <c r="J222" s="186">
        <f t="shared" si="78"/>
        <v>0</v>
      </c>
      <c r="K222" s="186">
        <f t="shared" si="78"/>
        <v>0</v>
      </c>
      <c r="L222" s="186">
        <f t="shared" si="78"/>
        <v>0</v>
      </c>
      <c r="M222" s="186">
        <f t="shared" si="78"/>
        <v>0</v>
      </c>
      <c r="N222" s="186">
        <f t="shared" si="78"/>
        <v>0</v>
      </c>
      <c r="O222" s="186">
        <f t="shared" si="78"/>
        <v>0</v>
      </c>
      <c r="P222" s="186">
        <f t="shared" si="78"/>
        <v>0</v>
      </c>
      <c r="Q222" s="186">
        <f t="shared" si="78"/>
        <v>0</v>
      </c>
      <c r="R222" s="186">
        <f t="shared" si="78"/>
        <v>0</v>
      </c>
      <c r="S222" s="186">
        <f t="shared" si="78"/>
        <v>0</v>
      </c>
      <c r="T222" s="186">
        <f t="shared" si="78"/>
        <v>0</v>
      </c>
      <c r="U222" s="186">
        <f t="shared" si="78"/>
        <v>0</v>
      </c>
      <c r="V222" s="186">
        <f t="shared" si="78"/>
        <v>0</v>
      </c>
      <c r="W222" s="186">
        <f t="shared" si="78"/>
        <v>0</v>
      </c>
      <c r="X222" s="186">
        <f t="shared" si="78"/>
        <v>0</v>
      </c>
      <c r="Y222" s="186">
        <f t="shared" si="78"/>
        <v>0</v>
      </c>
      <c r="Z222" s="186">
        <f t="shared" si="78"/>
        <v>0</v>
      </c>
      <c r="AA222" s="186">
        <f t="shared" si="78"/>
        <v>0</v>
      </c>
      <c r="AB222" s="186">
        <f t="shared" si="78"/>
        <v>0</v>
      </c>
      <c r="AC222" s="186">
        <f t="shared" si="78"/>
        <v>0</v>
      </c>
      <c r="AD222" s="186">
        <f t="shared" si="78"/>
        <v>0</v>
      </c>
      <c r="AE222" s="186">
        <f t="shared" si="78"/>
        <v>0</v>
      </c>
      <c r="AF222" s="186">
        <f t="shared" si="78"/>
        <v>1684.6</v>
      </c>
      <c r="AG222" s="186">
        <f t="shared" si="78"/>
        <v>1684.6</v>
      </c>
      <c r="AH222" s="186">
        <f t="shared" si="78"/>
        <v>0</v>
      </c>
      <c r="AI222" s="186">
        <f t="shared" si="78"/>
        <v>0</v>
      </c>
      <c r="AJ222" s="186">
        <f t="shared" si="78"/>
        <v>0</v>
      </c>
      <c r="AK222" s="186">
        <f t="shared" si="78"/>
        <v>0</v>
      </c>
      <c r="AL222" s="186">
        <f t="shared" si="78"/>
        <v>0</v>
      </c>
      <c r="AM222" s="186">
        <f t="shared" si="78"/>
        <v>0</v>
      </c>
      <c r="AN222" s="186">
        <f t="shared" si="78"/>
        <v>0</v>
      </c>
      <c r="AO222" s="186">
        <f t="shared" si="78"/>
        <v>0</v>
      </c>
      <c r="AP222" s="186">
        <f t="shared" si="78"/>
        <v>0</v>
      </c>
      <c r="AQ222" s="186">
        <f t="shared" si="78"/>
        <v>0</v>
      </c>
      <c r="AR222" s="186">
        <f t="shared" si="78"/>
        <v>0</v>
      </c>
      <c r="AS222" s="186">
        <f t="shared" si="78"/>
        <v>0</v>
      </c>
      <c r="AT222" s="186">
        <f t="shared" si="78"/>
        <v>0</v>
      </c>
      <c r="AU222" s="186">
        <f t="shared" si="78"/>
        <v>0</v>
      </c>
      <c r="AV222" s="300"/>
    </row>
    <row r="223" spans="1:48">
      <c r="A223" s="298"/>
      <c r="B223" s="299"/>
      <c r="C223" s="299"/>
      <c r="D223" s="188" t="s">
        <v>37</v>
      </c>
      <c r="E223" s="233">
        <f t="shared" si="67"/>
        <v>0</v>
      </c>
      <c r="F223" s="233">
        <f t="shared" si="67"/>
        <v>0</v>
      </c>
      <c r="G223" s="186" t="e">
        <f t="shared" si="71"/>
        <v>#DIV/0!</v>
      </c>
      <c r="H223" s="184"/>
      <c r="I223" s="184"/>
      <c r="J223" s="190"/>
      <c r="K223" s="184"/>
      <c r="L223" s="184"/>
      <c r="M223" s="190"/>
      <c r="N223" s="184"/>
      <c r="O223" s="184"/>
      <c r="P223" s="190"/>
      <c r="Q223" s="184"/>
      <c r="R223" s="184"/>
      <c r="S223" s="190"/>
      <c r="T223" s="184"/>
      <c r="U223" s="184"/>
      <c r="V223" s="190"/>
      <c r="W223" s="184"/>
      <c r="X223" s="184"/>
      <c r="Y223" s="190"/>
      <c r="Z223" s="184"/>
      <c r="AA223" s="184"/>
      <c r="AB223" s="190"/>
      <c r="AC223" s="184"/>
      <c r="AD223" s="184"/>
      <c r="AE223" s="190"/>
      <c r="AF223" s="184"/>
      <c r="AG223" s="184"/>
      <c r="AH223" s="190"/>
      <c r="AI223" s="184"/>
      <c r="AJ223" s="184"/>
      <c r="AK223" s="190"/>
      <c r="AL223" s="184"/>
      <c r="AM223" s="184"/>
      <c r="AN223" s="184"/>
      <c r="AO223" s="184"/>
      <c r="AP223" s="190"/>
      <c r="AQ223" s="190"/>
      <c r="AR223" s="190"/>
      <c r="AS223" s="184"/>
      <c r="AT223" s="184"/>
      <c r="AU223" s="190"/>
      <c r="AV223" s="300"/>
    </row>
    <row r="224" spans="1:48" ht="26.4">
      <c r="A224" s="298"/>
      <c r="B224" s="299"/>
      <c r="C224" s="299"/>
      <c r="D224" s="188" t="s">
        <v>2</v>
      </c>
      <c r="E224" s="233">
        <f t="shared" si="67"/>
        <v>0</v>
      </c>
      <c r="F224" s="233">
        <f t="shared" si="67"/>
        <v>0</v>
      </c>
      <c r="G224" s="186" t="e">
        <f t="shared" si="71"/>
        <v>#DIV/0!</v>
      </c>
      <c r="H224" s="184"/>
      <c r="I224" s="184"/>
      <c r="J224" s="190"/>
      <c r="K224" s="184"/>
      <c r="L224" s="184"/>
      <c r="M224" s="190"/>
      <c r="N224" s="184"/>
      <c r="O224" s="184"/>
      <c r="P224" s="190"/>
      <c r="Q224" s="184"/>
      <c r="R224" s="184"/>
      <c r="S224" s="190"/>
      <c r="T224" s="184"/>
      <c r="U224" s="184"/>
      <c r="V224" s="190"/>
      <c r="W224" s="184"/>
      <c r="X224" s="184"/>
      <c r="Y224" s="190"/>
      <c r="Z224" s="184"/>
      <c r="AA224" s="184"/>
      <c r="AB224" s="190"/>
      <c r="AC224" s="184"/>
      <c r="AD224" s="184"/>
      <c r="AE224" s="190"/>
      <c r="AF224" s="184"/>
      <c r="AG224" s="184"/>
      <c r="AH224" s="190"/>
      <c r="AI224" s="184"/>
      <c r="AJ224" s="184"/>
      <c r="AK224" s="190"/>
      <c r="AL224" s="190"/>
      <c r="AM224" s="190"/>
      <c r="AN224" s="184"/>
      <c r="AO224" s="184"/>
      <c r="AP224" s="190"/>
      <c r="AQ224" s="190"/>
      <c r="AR224" s="190"/>
      <c r="AS224" s="184"/>
      <c r="AT224" s="184"/>
      <c r="AU224" s="190"/>
      <c r="AV224" s="300"/>
    </row>
    <row r="225" spans="1:48">
      <c r="A225" s="298"/>
      <c r="B225" s="299"/>
      <c r="C225" s="299"/>
      <c r="D225" s="188" t="s">
        <v>43</v>
      </c>
      <c r="E225" s="233">
        <f t="shared" si="67"/>
        <v>1684.6</v>
      </c>
      <c r="F225" s="233">
        <f t="shared" si="67"/>
        <v>1684.6</v>
      </c>
      <c r="G225" s="186">
        <f t="shared" si="71"/>
        <v>100</v>
      </c>
      <c r="H225" s="184"/>
      <c r="I225" s="184"/>
      <c r="J225" s="190"/>
      <c r="K225" s="184"/>
      <c r="L225" s="184"/>
      <c r="M225" s="190"/>
      <c r="N225" s="184"/>
      <c r="O225" s="184"/>
      <c r="P225" s="190"/>
      <c r="Q225" s="184"/>
      <c r="R225" s="184"/>
      <c r="S225" s="190"/>
      <c r="T225" s="184"/>
      <c r="U225" s="184"/>
      <c r="V225" s="190"/>
      <c r="W225" s="184"/>
      <c r="X225" s="184"/>
      <c r="Y225" s="190"/>
      <c r="Z225" s="184"/>
      <c r="AA225" s="184"/>
      <c r="AB225" s="190"/>
      <c r="AC225" s="170"/>
      <c r="AD225" s="184"/>
      <c r="AE225" s="190"/>
      <c r="AF225" s="170">
        <v>1684.6</v>
      </c>
      <c r="AG225" s="170">
        <v>1684.6</v>
      </c>
      <c r="AH225" s="190"/>
      <c r="AI225" s="184"/>
      <c r="AJ225" s="184"/>
      <c r="AK225" s="190"/>
      <c r="AL225" s="190"/>
      <c r="AM225" s="190"/>
      <c r="AN225" s="184"/>
      <c r="AO225" s="184"/>
      <c r="AP225" s="190"/>
      <c r="AQ225" s="190"/>
      <c r="AR225" s="190"/>
      <c r="AS225" s="184"/>
      <c r="AT225" s="184"/>
      <c r="AU225" s="190"/>
      <c r="AV225" s="300"/>
    </row>
    <row r="226" spans="1:48" ht="27">
      <c r="A226" s="298"/>
      <c r="B226" s="299"/>
      <c r="C226" s="299"/>
      <c r="D226" s="189" t="s">
        <v>273</v>
      </c>
      <c r="E226" s="233">
        <f t="shared" si="67"/>
        <v>0</v>
      </c>
      <c r="F226" s="233">
        <f t="shared" si="67"/>
        <v>0</v>
      </c>
      <c r="G226" s="186" t="e">
        <f t="shared" si="71"/>
        <v>#DIV/0!</v>
      </c>
      <c r="H226" s="184"/>
      <c r="I226" s="184"/>
      <c r="J226" s="190"/>
      <c r="K226" s="184"/>
      <c r="L226" s="184"/>
      <c r="M226" s="190"/>
      <c r="N226" s="184"/>
      <c r="O226" s="184"/>
      <c r="P226" s="190"/>
      <c r="Q226" s="184"/>
      <c r="R226" s="184"/>
      <c r="S226" s="190"/>
      <c r="T226" s="184"/>
      <c r="U226" s="184"/>
      <c r="V226" s="190"/>
      <c r="W226" s="184"/>
      <c r="X226" s="184"/>
      <c r="Y226" s="190"/>
      <c r="Z226" s="184"/>
      <c r="AA226" s="184"/>
      <c r="AB226" s="190"/>
      <c r="AC226" s="184"/>
      <c r="AD226" s="184"/>
      <c r="AE226" s="190"/>
      <c r="AF226" s="184"/>
      <c r="AG226" s="184"/>
      <c r="AH226" s="190"/>
      <c r="AI226" s="184"/>
      <c r="AJ226" s="184"/>
      <c r="AK226" s="190"/>
      <c r="AL226" s="190"/>
      <c r="AM226" s="190"/>
      <c r="AN226" s="184"/>
      <c r="AO226" s="184"/>
      <c r="AP226" s="190"/>
      <c r="AQ226" s="190"/>
      <c r="AR226" s="190"/>
      <c r="AS226" s="184"/>
      <c r="AT226" s="184"/>
      <c r="AU226" s="190"/>
      <c r="AV226" s="300"/>
    </row>
    <row r="227" spans="1:48">
      <c r="A227" s="298" t="s">
        <v>339</v>
      </c>
      <c r="B227" s="299" t="s">
        <v>472</v>
      </c>
      <c r="C227" s="299" t="s">
        <v>476</v>
      </c>
      <c r="D227" s="192" t="s">
        <v>41</v>
      </c>
      <c r="E227" s="233">
        <f t="shared" si="67"/>
        <v>848.93</v>
      </c>
      <c r="F227" s="233">
        <f t="shared" si="67"/>
        <v>848.93</v>
      </c>
      <c r="G227" s="186">
        <f t="shared" si="71"/>
        <v>100</v>
      </c>
      <c r="H227" s="186">
        <f>SUM(H228:H230)</f>
        <v>0</v>
      </c>
      <c r="I227" s="186">
        <f t="shared" ref="I227:AU227" si="79">SUM(I228:I230)</f>
        <v>0</v>
      </c>
      <c r="J227" s="186">
        <f t="shared" si="79"/>
        <v>0</v>
      </c>
      <c r="K227" s="186">
        <f t="shared" si="79"/>
        <v>0</v>
      </c>
      <c r="L227" s="186">
        <f t="shared" si="79"/>
        <v>0</v>
      </c>
      <c r="M227" s="186">
        <f t="shared" si="79"/>
        <v>0</v>
      </c>
      <c r="N227" s="186">
        <f t="shared" si="79"/>
        <v>0</v>
      </c>
      <c r="O227" s="186">
        <f t="shared" si="79"/>
        <v>0</v>
      </c>
      <c r="P227" s="186">
        <f t="shared" si="79"/>
        <v>0</v>
      </c>
      <c r="Q227" s="186">
        <f t="shared" si="79"/>
        <v>0</v>
      </c>
      <c r="R227" s="186">
        <f t="shared" si="79"/>
        <v>0</v>
      </c>
      <c r="S227" s="186">
        <f t="shared" si="79"/>
        <v>0</v>
      </c>
      <c r="T227" s="186">
        <f t="shared" si="79"/>
        <v>0</v>
      </c>
      <c r="U227" s="186">
        <f t="shared" si="79"/>
        <v>0</v>
      </c>
      <c r="V227" s="186">
        <f t="shared" si="79"/>
        <v>0</v>
      </c>
      <c r="W227" s="186">
        <f t="shared" si="79"/>
        <v>0</v>
      </c>
      <c r="X227" s="186">
        <f t="shared" si="79"/>
        <v>0</v>
      </c>
      <c r="Y227" s="186">
        <f t="shared" si="79"/>
        <v>0</v>
      </c>
      <c r="Z227" s="186">
        <f t="shared" si="79"/>
        <v>0</v>
      </c>
      <c r="AA227" s="186">
        <f t="shared" si="79"/>
        <v>0</v>
      </c>
      <c r="AB227" s="186">
        <f t="shared" si="79"/>
        <v>0</v>
      </c>
      <c r="AC227" s="186">
        <f t="shared" si="79"/>
        <v>506.15544</v>
      </c>
      <c r="AD227" s="186">
        <f t="shared" si="79"/>
        <v>506.15544</v>
      </c>
      <c r="AE227" s="186">
        <f t="shared" si="79"/>
        <v>0</v>
      </c>
      <c r="AF227" s="186">
        <f t="shared" si="79"/>
        <v>342.77455999999995</v>
      </c>
      <c r="AG227" s="186">
        <f t="shared" si="79"/>
        <v>342.77455999999995</v>
      </c>
      <c r="AH227" s="186">
        <f t="shared" si="79"/>
        <v>0</v>
      </c>
      <c r="AI227" s="186">
        <f t="shared" si="79"/>
        <v>0</v>
      </c>
      <c r="AJ227" s="186">
        <f t="shared" si="79"/>
        <v>0</v>
      </c>
      <c r="AK227" s="186">
        <f t="shared" si="79"/>
        <v>0</v>
      </c>
      <c r="AL227" s="186">
        <f t="shared" si="79"/>
        <v>0</v>
      </c>
      <c r="AM227" s="186">
        <f t="shared" si="79"/>
        <v>0</v>
      </c>
      <c r="AN227" s="186">
        <f t="shared" si="79"/>
        <v>0</v>
      </c>
      <c r="AO227" s="186">
        <f t="shared" si="79"/>
        <v>0</v>
      </c>
      <c r="AP227" s="186">
        <f t="shared" si="79"/>
        <v>0</v>
      </c>
      <c r="AQ227" s="186">
        <f t="shared" si="79"/>
        <v>0</v>
      </c>
      <c r="AR227" s="186">
        <f t="shared" si="79"/>
        <v>0</v>
      </c>
      <c r="AS227" s="186">
        <f t="shared" si="79"/>
        <v>0</v>
      </c>
      <c r="AT227" s="186">
        <f t="shared" si="79"/>
        <v>0</v>
      </c>
      <c r="AU227" s="186">
        <f t="shared" si="79"/>
        <v>0</v>
      </c>
      <c r="AV227" s="300"/>
    </row>
    <row r="228" spans="1:48">
      <c r="A228" s="298"/>
      <c r="B228" s="299"/>
      <c r="C228" s="299"/>
      <c r="D228" s="188" t="s">
        <v>37</v>
      </c>
      <c r="E228" s="233">
        <f t="shared" si="67"/>
        <v>0</v>
      </c>
      <c r="F228" s="233">
        <f t="shared" si="67"/>
        <v>0</v>
      </c>
      <c r="G228" s="186" t="e">
        <f t="shared" si="71"/>
        <v>#DIV/0!</v>
      </c>
      <c r="H228" s="184"/>
      <c r="I228" s="184"/>
      <c r="J228" s="190"/>
      <c r="K228" s="184"/>
      <c r="L228" s="184"/>
      <c r="M228" s="190"/>
      <c r="N228" s="184"/>
      <c r="O228" s="184"/>
      <c r="P228" s="190"/>
      <c r="Q228" s="184"/>
      <c r="R228" s="184"/>
      <c r="S228" s="190"/>
      <c r="T228" s="184"/>
      <c r="U228" s="184"/>
      <c r="V228" s="190"/>
      <c r="W228" s="184"/>
      <c r="X228" s="184"/>
      <c r="Y228" s="190"/>
      <c r="Z228" s="184"/>
      <c r="AA228" s="184"/>
      <c r="AB228" s="190"/>
      <c r="AC228" s="184"/>
      <c r="AD228" s="184"/>
      <c r="AE228" s="190"/>
      <c r="AF228" s="184"/>
      <c r="AG228" s="184"/>
      <c r="AH228" s="190"/>
      <c r="AI228" s="184"/>
      <c r="AJ228" s="184"/>
      <c r="AK228" s="190"/>
      <c r="AL228" s="184"/>
      <c r="AM228" s="184"/>
      <c r="AN228" s="184"/>
      <c r="AO228" s="184"/>
      <c r="AP228" s="190"/>
      <c r="AQ228" s="190"/>
      <c r="AR228" s="190"/>
      <c r="AS228" s="184"/>
      <c r="AT228" s="184"/>
      <c r="AU228" s="190"/>
      <c r="AV228" s="300"/>
    </row>
    <row r="229" spans="1:48" ht="26.4">
      <c r="A229" s="298"/>
      <c r="B229" s="299"/>
      <c r="C229" s="299"/>
      <c r="D229" s="188" t="s">
        <v>2</v>
      </c>
      <c r="E229" s="233">
        <f t="shared" si="67"/>
        <v>0</v>
      </c>
      <c r="F229" s="233">
        <f t="shared" si="67"/>
        <v>0</v>
      </c>
      <c r="G229" s="186" t="e">
        <f t="shared" si="71"/>
        <v>#DIV/0!</v>
      </c>
      <c r="H229" s="184"/>
      <c r="I229" s="184"/>
      <c r="J229" s="190"/>
      <c r="K229" s="184"/>
      <c r="L229" s="184"/>
      <c r="M229" s="190"/>
      <c r="N229" s="184"/>
      <c r="O229" s="184"/>
      <c r="P229" s="190"/>
      <c r="Q229" s="184"/>
      <c r="R229" s="184"/>
      <c r="S229" s="190"/>
      <c r="T229" s="184"/>
      <c r="U229" s="184"/>
      <c r="V229" s="190"/>
      <c r="W229" s="184"/>
      <c r="X229" s="184"/>
      <c r="Y229" s="190"/>
      <c r="Z229" s="184"/>
      <c r="AA229" s="184"/>
      <c r="AB229" s="190"/>
      <c r="AC229" s="184"/>
      <c r="AD229" s="184"/>
      <c r="AE229" s="190"/>
      <c r="AF229" s="184"/>
      <c r="AG229" s="184"/>
      <c r="AH229" s="190"/>
      <c r="AI229" s="184"/>
      <c r="AJ229" s="184"/>
      <c r="AK229" s="190"/>
      <c r="AL229" s="190"/>
      <c r="AM229" s="190"/>
      <c r="AN229" s="184"/>
      <c r="AO229" s="184"/>
      <c r="AP229" s="190"/>
      <c r="AQ229" s="190"/>
      <c r="AR229" s="190"/>
      <c r="AS229" s="184"/>
      <c r="AT229" s="184"/>
      <c r="AU229" s="190"/>
      <c r="AV229" s="300"/>
    </row>
    <row r="230" spans="1:48">
      <c r="A230" s="298"/>
      <c r="B230" s="299"/>
      <c r="C230" s="299"/>
      <c r="D230" s="188" t="s">
        <v>43</v>
      </c>
      <c r="E230" s="233">
        <f t="shared" si="67"/>
        <v>848.93</v>
      </c>
      <c r="F230" s="233">
        <f t="shared" si="67"/>
        <v>848.93</v>
      </c>
      <c r="G230" s="186">
        <f t="shared" si="71"/>
        <v>100</v>
      </c>
      <c r="H230" s="184"/>
      <c r="I230" s="184"/>
      <c r="J230" s="190"/>
      <c r="K230" s="184"/>
      <c r="L230" s="184"/>
      <c r="M230" s="190"/>
      <c r="N230" s="184"/>
      <c r="O230" s="184"/>
      <c r="P230" s="190"/>
      <c r="Q230" s="184"/>
      <c r="R230" s="184"/>
      <c r="S230" s="190"/>
      <c r="T230" s="184"/>
      <c r="U230" s="184"/>
      <c r="V230" s="190"/>
      <c r="W230" s="184"/>
      <c r="X230" s="184"/>
      <c r="Y230" s="190"/>
      <c r="Z230" s="184"/>
      <c r="AA230" s="184"/>
      <c r="AB230" s="190"/>
      <c r="AC230" s="170">
        <v>506.15544</v>
      </c>
      <c r="AD230" s="170">
        <v>506.15544</v>
      </c>
      <c r="AE230" s="190"/>
      <c r="AF230" s="170">
        <f>848.93-506.15544</f>
        <v>342.77455999999995</v>
      </c>
      <c r="AG230" s="170">
        <f>848.93-506.15544</f>
        <v>342.77455999999995</v>
      </c>
      <c r="AH230" s="190"/>
      <c r="AI230" s="184"/>
      <c r="AJ230" s="184"/>
      <c r="AK230" s="190"/>
      <c r="AL230" s="190"/>
      <c r="AM230" s="190"/>
      <c r="AN230" s="184"/>
      <c r="AO230" s="184"/>
      <c r="AP230" s="190"/>
      <c r="AQ230" s="190"/>
      <c r="AR230" s="190"/>
      <c r="AS230" s="184"/>
      <c r="AT230" s="184"/>
      <c r="AU230" s="190"/>
      <c r="AV230" s="300"/>
    </row>
    <row r="231" spans="1:48" ht="27">
      <c r="A231" s="298"/>
      <c r="B231" s="299"/>
      <c r="C231" s="299"/>
      <c r="D231" s="189" t="s">
        <v>273</v>
      </c>
      <c r="E231" s="233">
        <f t="shared" si="67"/>
        <v>0</v>
      </c>
      <c r="F231" s="233">
        <f t="shared" si="67"/>
        <v>0</v>
      </c>
      <c r="G231" s="186" t="e">
        <f t="shared" si="71"/>
        <v>#DIV/0!</v>
      </c>
      <c r="H231" s="184"/>
      <c r="I231" s="184"/>
      <c r="J231" s="190"/>
      <c r="K231" s="184"/>
      <c r="L231" s="184"/>
      <c r="M231" s="190"/>
      <c r="N231" s="184"/>
      <c r="O231" s="184"/>
      <c r="P231" s="190"/>
      <c r="Q231" s="184"/>
      <c r="R231" s="184"/>
      <c r="S231" s="190"/>
      <c r="T231" s="184"/>
      <c r="U231" s="184"/>
      <c r="V231" s="190"/>
      <c r="W231" s="184"/>
      <c r="X231" s="184"/>
      <c r="Y231" s="190"/>
      <c r="Z231" s="184"/>
      <c r="AA231" s="184"/>
      <c r="AB231" s="190"/>
      <c r="AC231" s="184"/>
      <c r="AD231" s="184"/>
      <c r="AE231" s="190"/>
      <c r="AF231" s="184"/>
      <c r="AG231" s="184"/>
      <c r="AH231" s="190"/>
      <c r="AI231" s="184"/>
      <c r="AJ231" s="184"/>
      <c r="AK231" s="190"/>
      <c r="AL231" s="190"/>
      <c r="AM231" s="190"/>
      <c r="AN231" s="184"/>
      <c r="AO231" s="184"/>
      <c r="AP231" s="190"/>
      <c r="AQ231" s="190"/>
      <c r="AR231" s="190"/>
      <c r="AS231" s="184"/>
      <c r="AT231" s="184"/>
      <c r="AU231" s="190"/>
      <c r="AV231" s="300"/>
    </row>
    <row r="232" spans="1:48">
      <c r="A232" s="298" t="s">
        <v>340</v>
      </c>
      <c r="B232" s="299" t="s">
        <v>543</v>
      </c>
      <c r="C232" s="299" t="s">
        <v>476</v>
      </c>
      <c r="D232" s="192" t="s">
        <v>41</v>
      </c>
      <c r="E232" s="233">
        <f t="shared" si="67"/>
        <v>4624.32</v>
      </c>
      <c r="F232" s="233">
        <f t="shared" si="67"/>
        <v>4624.32</v>
      </c>
      <c r="G232" s="186">
        <f t="shared" si="71"/>
        <v>100</v>
      </c>
      <c r="H232" s="186">
        <f>SUM(H233:H235)</f>
        <v>0</v>
      </c>
      <c r="I232" s="186">
        <f t="shared" ref="I232:AU232" si="80">SUM(I233:I235)</f>
        <v>0</v>
      </c>
      <c r="J232" s="186">
        <f t="shared" si="80"/>
        <v>0</v>
      </c>
      <c r="K232" s="186">
        <f t="shared" si="80"/>
        <v>0</v>
      </c>
      <c r="L232" s="186">
        <f t="shared" si="80"/>
        <v>0</v>
      </c>
      <c r="M232" s="186">
        <f t="shared" si="80"/>
        <v>0</v>
      </c>
      <c r="N232" s="186">
        <f t="shared" si="80"/>
        <v>0</v>
      </c>
      <c r="O232" s="186">
        <f t="shared" si="80"/>
        <v>0</v>
      </c>
      <c r="P232" s="186">
        <f t="shared" si="80"/>
        <v>0</v>
      </c>
      <c r="Q232" s="186">
        <f t="shared" si="80"/>
        <v>0</v>
      </c>
      <c r="R232" s="186">
        <f t="shared" si="80"/>
        <v>0</v>
      </c>
      <c r="S232" s="186">
        <f t="shared" si="80"/>
        <v>0</v>
      </c>
      <c r="T232" s="186">
        <f t="shared" si="80"/>
        <v>0</v>
      </c>
      <c r="U232" s="186">
        <f t="shared" si="80"/>
        <v>0</v>
      </c>
      <c r="V232" s="186">
        <f t="shared" si="80"/>
        <v>0</v>
      </c>
      <c r="W232" s="186">
        <f t="shared" si="80"/>
        <v>0</v>
      </c>
      <c r="X232" s="186">
        <f t="shared" si="80"/>
        <v>0</v>
      </c>
      <c r="Y232" s="186">
        <f t="shared" si="80"/>
        <v>0</v>
      </c>
      <c r="Z232" s="186">
        <f t="shared" si="80"/>
        <v>0</v>
      </c>
      <c r="AA232" s="186">
        <f t="shared" si="80"/>
        <v>0</v>
      </c>
      <c r="AB232" s="186">
        <f t="shared" si="80"/>
        <v>0</v>
      </c>
      <c r="AC232" s="186">
        <f t="shared" si="80"/>
        <v>3392.9332800000002</v>
      </c>
      <c r="AD232" s="186">
        <f t="shared" si="80"/>
        <v>3392.9332800000002</v>
      </c>
      <c r="AE232" s="186">
        <f t="shared" si="80"/>
        <v>0</v>
      </c>
      <c r="AF232" s="186">
        <f t="shared" si="80"/>
        <v>1231.3867199999995</v>
      </c>
      <c r="AG232" s="186">
        <f t="shared" si="80"/>
        <v>1231.3867199999995</v>
      </c>
      <c r="AH232" s="186">
        <f t="shared" si="80"/>
        <v>0</v>
      </c>
      <c r="AI232" s="186">
        <f t="shared" si="80"/>
        <v>0</v>
      </c>
      <c r="AJ232" s="186">
        <f t="shared" si="80"/>
        <v>0</v>
      </c>
      <c r="AK232" s="186">
        <f t="shared" si="80"/>
        <v>0</v>
      </c>
      <c r="AL232" s="186">
        <f t="shared" si="80"/>
        <v>0</v>
      </c>
      <c r="AM232" s="186">
        <f t="shared" si="80"/>
        <v>0</v>
      </c>
      <c r="AN232" s="186">
        <f t="shared" si="80"/>
        <v>0</v>
      </c>
      <c r="AO232" s="186">
        <f t="shared" si="80"/>
        <v>0</v>
      </c>
      <c r="AP232" s="186">
        <f t="shared" si="80"/>
        <v>0</v>
      </c>
      <c r="AQ232" s="186">
        <f t="shared" si="80"/>
        <v>0</v>
      </c>
      <c r="AR232" s="186">
        <f t="shared" si="80"/>
        <v>0</v>
      </c>
      <c r="AS232" s="186">
        <f t="shared" si="80"/>
        <v>0</v>
      </c>
      <c r="AT232" s="186">
        <f t="shared" si="80"/>
        <v>0</v>
      </c>
      <c r="AU232" s="186">
        <f t="shared" si="80"/>
        <v>0</v>
      </c>
      <c r="AV232" s="300"/>
    </row>
    <row r="233" spans="1:48">
      <c r="A233" s="298"/>
      <c r="B233" s="299"/>
      <c r="C233" s="299"/>
      <c r="D233" s="188" t="s">
        <v>37</v>
      </c>
      <c r="E233" s="233">
        <f t="shared" si="67"/>
        <v>0</v>
      </c>
      <c r="F233" s="233">
        <f t="shared" si="67"/>
        <v>0</v>
      </c>
      <c r="G233" s="186" t="e">
        <f t="shared" si="71"/>
        <v>#DIV/0!</v>
      </c>
      <c r="H233" s="184"/>
      <c r="I233" s="184"/>
      <c r="J233" s="190"/>
      <c r="K233" s="184"/>
      <c r="L233" s="184"/>
      <c r="M233" s="190"/>
      <c r="N233" s="184"/>
      <c r="O233" s="184"/>
      <c r="P233" s="190"/>
      <c r="Q233" s="184"/>
      <c r="R233" s="184"/>
      <c r="S233" s="190"/>
      <c r="T233" s="184"/>
      <c r="U233" s="184"/>
      <c r="V233" s="190"/>
      <c r="W233" s="184"/>
      <c r="X233" s="184"/>
      <c r="Y233" s="190"/>
      <c r="Z233" s="184"/>
      <c r="AA233" s="184"/>
      <c r="AB233" s="190"/>
      <c r="AC233" s="184"/>
      <c r="AD233" s="184"/>
      <c r="AE233" s="190"/>
      <c r="AF233" s="184"/>
      <c r="AG233" s="184"/>
      <c r="AH233" s="190"/>
      <c r="AI233" s="184"/>
      <c r="AJ233" s="184"/>
      <c r="AK233" s="190"/>
      <c r="AL233" s="184"/>
      <c r="AM233" s="184"/>
      <c r="AN233" s="184"/>
      <c r="AO233" s="184"/>
      <c r="AP233" s="190"/>
      <c r="AQ233" s="190"/>
      <c r="AR233" s="190"/>
      <c r="AS233" s="184"/>
      <c r="AT233" s="184"/>
      <c r="AU233" s="190"/>
      <c r="AV233" s="300"/>
    </row>
    <row r="234" spans="1:48" ht="26.4">
      <c r="A234" s="298"/>
      <c r="B234" s="299"/>
      <c r="C234" s="299"/>
      <c r="D234" s="188" t="s">
        <v>2</v>
      </c>
      <c r="E234" s="233">
        <f t="shared" si="67"/>
        <v>0</v>
      </c>
      <c r="F234" s="233">
        <f t="shared" si="67"/>
        <v>0</v>
      </c>
      <c r="G234" s="186" t="e">
        <f t="shared" si="71"/>
        <v>#DIV/0!</v>
      </c>
      <c r="H234" s="184"/>
      <c r="I234" s="184"/>
      <c r="J234" s="190"/>
      <c r="K234" s="184"/>
      <c r="L234" s="184"/>
      <c r="M234" s="190"/>
      <c r="N234" s="184"/>
      <c r="O234" s="184"/>
      <c r="P234" s="190"/>
      <c r="Q234" s="184"/>
      <c r="R234" s="184"/>
      <c r="S234" s="190"/>
      <c r="T234" s="184"/>
      <c r="U234" s="184"/>
      <c r="V234" s="190"/>
      <c r="W234" s="184"/>
      <c r="X234" s="184"/>
      <c r="Y234" s="190"/>
      <c r="Z234" s="184"/>
      <c r="AA234" s="184"/>
      <c r="AB234" s="190"/>
      <c r="AC234" s="184"/>
      <c r="AD234" s="184"/>
      <c r="AE234" s="190"/>
      <c r="AF234" s="184"/>
      <c r="AG234" s="184"/>
      <c r="AH234" s="190"/>
      <c r="AI234" s="184"/>
      <c r="AJ234" s="184"/>
      <c r="AK234" s="190"/>
      <c r="AL234" s="190"/>
      <c r="AM234" s="190"/>
      <c r="AN234" s="184"/>
      <c r="AO234" s="184"/>
      <c r="AP234" s="190"/>
      <c r="AQ234" s="190"/>
      <c r="AR234" s="190"/>
      <c r="AS234" s="184"/>
      <c r="AT234" s="184"/>
      <c r="AU234" s="190"/>
      <c r="AV234" s="300"/>
    </row>
    <row r="235" spans="1:48">
      <c r="A235" s="298"/>
      <c r="B235" s="299"/>
      <c r="C235" s="299"/>
      <c r="D235" s="188" t="s">
        <v>43</v>
      </c>
      <c r="E235" s="233">
        <f t="shared" si="67"/>
        <v>4624.32</v>
      </c>
      <c r="F235" s="233">
        <f t="shared" si="67"/>
        <v>4624.32</v>
      </c>
      <c r="G235" s="186">
        <f t="shared" si="71"/>
        <v>100</v>
      </c>
      <c r="H235" s="184"/>
      <c r="I235" s="184"/>
      <c r="J235" s="190"/>
      <c r="K235" s="184"/>
      <c r="L235" s="184"/>
      <c r="M235" s="190"/>
      <c r="N235" s="184"/>
      <c r="O235" s="184"/>
      <c r="P235" s="190"/>
      <c r="Q235" s="184"/>
      <c r="R235" s="184"/>
      <c r="S235" s="190"/>
      <c r="T235" s="184"/>
      <c r="U235" s="184"/>
      <c r="V235" s="190"/>
      <c r="W235" s="184"/>
      <c r="X235" s="184"/>
      <c r="Y235" s="190"/>
      <c r="Z235" s="184"/>
      <c r="AA235" s="184"/>
      <c r="AB235" s="190"/>
      <c r="AC235" s="170">
        <v>3392.9332800000002</v>
      </c>
      <c r="AD235" s="170">
        <v>3392.9332800000002</v>
      </c>
      <c r="AE235" s="190"/>
      <c r="AF235" s="170">
        <f>4624.32-3392.93328</f>
        <v>1231.3867199999995</v>
      </c>
      <c r="AG235" s="170">
        <f>4624.32-3392.93328</f>
        <v>1231.3867199999995</v>
      </c>
      <c r="AH235" s="190"/>
      <c r="AI235" s="184"/>
      <c r="AJ235" s="184"/>
      <c r="AK235" s="190"/>
      <c r="AL235" s="190"/>
      <c r="AM235" s="190"/>
      <c r="AN235" s="184"/>
      <c r="AO235" s="184"/>
      <c r="AP235" s="190"/>
      <c r="AQ235" s="190"/>
      <c r="AR235" s="190"/>
      <c r="AS235" s="184"/>
      <c r="AT235" s="184"/>
      <c r="AU235" s="190"/>
      <c r="AV235" s="300"/>
    </row>
    <row r="236" spans="1:48" ht="27">
      <c r="A236" s="298"/>
      <c r="B236" s="299"/>
      <c r="C236" s="299"/>
      <c r="D236" s="189" t="s">
        <v>273</v>
      </c>
      <c r="E236" s="233">
        <f t="shared" si="67"/>
        <v>0</v>
      </c>
      <c r="F236" s="233">
        <f t="shared" si="67"/>
        <v>0</v>
      </c>
      <c r="G236" s="186" t="e">
        <f t="shared" si="71"/>
        <v>#DIV/0!</v>
      </c>
      <c r="H236" s="184"/>
      <c r="I236" s="184"/>
      <c r="J236" s="190"/>
      <c r="K236" s="184"/>
      <c r="L236" s="184"/>
      <c r="M236" s="190"/>
      <c r="N236" s="184"/>
      <c r="O236" s="184"/>
      <c r="P236" s="190"/>
      <c r="Q236" s="184"/>
      <c r="R236" s="184"/>
      <c r="S236" s="190"/>
      <c r="T236" s="184"/>
      <c r="U236" s="184"/>
      <c r="V236" s="190"/>
      <c r="W236" s="184"/>
      <c r="X236" s="184"/>
      <c r="Y236" s="190"/>
      <c r="Z236" s="184"/>
      <c r="AA236" s="184"/>
      <c r="AB236" s="190"/>
      <c r="AC236" s="184"/>
      <c r="AD236" s="184"/>
      <c r="AE236" s="190"/>
      <c r="AF236" s="184"/>
      <c r="AG236" s="184"/>
      <c r="AH236" s="190"/>
      <c r="AI236" s="184"/>
      <c r="AJ236" s="184"/>
      <c r="AK236" s="190"/>
      <c r="AL236" s="190"/>
      <c r="AM236" s="190"/>
      <c r="AN236" s="184"/>
      <c r="AO236" s="184"/>
      <c r="AP236" s="190"/>
      <c r="AQ236" s="190"/>
      <c r="AR236" s="190"/>
      <c r="AS236" s="184"/>
      <c r="AT236" s="184"/>
      <c r="AU236" s="190"/>
      <c r="AV236" s="300"/>
    </row>
    <row r="237" spans="1:48">
      <c r="A237" s="298" t="s">
        <v>341</v>
      </c>
      <c r="B237" s="299" t="s">
        <v>473</v>
      </c>
      <c r="C237" s="299" t="s">
        <v>476</v>
      </c>
      <c r="D237" s="192" t="s">
        <v>41</v>
      </c>
      <c r="E237" s="233">
        <f t="shared" si="67"/>
        <v>1642.62</v>
      </c>
      <c r="F237" s="233">
        <f t="shared" si="67"/>
        <v>1074.4376600000001</v>
      </c>
      <c r="G237" s="186">
        <f t="shared" si="71"/>
        <v>65.40999500797507</v>
      </c>
      <c r="H237" s="186">
        <f>SUM(H238:H240)</f>
        <v>0</v>
      </c>
      <c r="I237" s="186">
        <f t="shared" ref="I237:AU237" si="81">SUM(I238:I240)</f>
        <v>0</v>
      </c>
      <c r="J237" s="186">
        <f t="shared" si="81"/>
        <v>0</v>
      </c>
      <c r="K237" s="186">
        <f t="shared" si="81"/>
        <v>0</v>
      </c>
      <c r="L237" s="186">
        <f t="shared" si="81"/>
        <v>0</v>
      </c>
      <c r="M237" s="186">
        <f t="shared" si="81"/>
        <v>0</v>
      </c>
      <c r="N237" s="186">
        <f t="shared" si="81"/>
        <v>0</v>
      </c>
      <c r="O237" s="186">
        <f t="shared" si="81"/>
        <v>0</v>
      </c>
      <c r="P237" s="186">
        <f t="shared" si="81"/>
        <v>0</v>
      </c>
      <c r="Q237" s="186">
        <f t="shared" si="81"/>
        <v>0</v>
      </c>
      <c r="R237" s="186">
        <f t="shared" si="81"/>
        <v>0</v>
      </c>
      <c r="S237" s="186">
        <f t="shared" si="81"/>
        <v>0</v>
      </c>
      <c r="T237" s="186">
        <f t="shared" si="81"/>
        <v>0</v>
      </c>
      <c r="U237" s="186">
        <f t="shared" si="81"/>
        <v>0</v>
      </c>
      <c r="V237" s="186">
        <f t="shared" si="81"/>
        <v>0</v>
      </c>
      <c r="W237" s="186">
        <f t="shared" si="81"/>
        <v>0</v>
      </c>
      <c r="X237" s="186">
        <f t="shared" si="81"/>
        <v>0</v>
      </c>
      <c r="Y237" s="186">
        <f t="shared" si="81"/>
        <v>0</v>
      </c>
      <c r="Z237" s="186">
        <f t="shared" si="81"/>
        <v>0</v>
      </c>
      <c r="AA237" s="186">
        <f t="shared" si="81"/>
        <v>0</v>
      </c>
      <c r="AB237" s="186">
        <f t="shared" si="81"/>
        <v>0</v>
      </c>
      <c r="AC237" s="186">
        <f t="shared" si="81"/>
        <v>1074.4376600000001</v>
      </c>
      <c r="AD237" s="186">
        <f t="shared" si="81"/>
        <v>1074.4376600000001</v>
      </c>
      <c r="AE237" s="186">
        <f t="shared" si="81"/>
        <v>0</v>
      </c>
      <c r="AF237" s="186">
        <f t="shared" si="81"/>
        <v>568.18233999999984</v>
      </c>
      <c r="AG237" s="186">
        <f t="shared" si="81"/>
        <v>0</v>
      </c>
      <c r="AH237" s="186">
        <f t="shared" si="81"/>
        <v>0</v>
      </c>
      <c r="AI237" s="186">
        <f t="shared" si="81"/>
        <v>0</v>
      </c>
      <c r="AJ237" s="186">
        <f t="shared" si="81"/>
        <v>0</v>
      </c>
      <c r="AK237" s="186">
        <f t="shared" si="81"/>
        <v>0</v>
      </c>
      <c r="AL237" s="186">
        <f t="shared" si="81"/>
        <v>0</v>
      </c>
      <c r="AM237" s="186">
        <f t="shared" si="81"/>
        <v>0</v>
      </c>
      <c r="AN237" s="186">
        <f t="shared" si="81"/>
        <v>0</v>
      </c>
      <c r="AO237" s="186">
        <f t="shared" si="81"/>
        <v>0</v>
      </c>
      <c r="AP237" s="186">
        <f t="shared" si="81"/>
        <v>0</v>
      </c>
      <c r="AQ237" s="186">
        <f t="shared" si="81"/>
        <v>0</v>
      </c>
      <c r="AR237" s="186">
        <f t="shared" si="81"/>
        <v>0</v>
      </c>
      <c r="AS237" s="186">
        <f t="shared" si="81"/>
        <v>0</v>
      </c>
      <c r="AT237" s="186">
        <f t="shared" si="81"/>
        <v>0</v>
      </c>
      <c r="AU237" s="186">
        <f t="shared" si="81"/>
        <v>0</v>
      </c>
      <c r="AV237" s="300"/>
    </row>
    <row r="238" spans="1:48">
      <c r="A238" s="298"/>
      <c r="B238" s="299"/>
      <c r="C238" s="299"/>
      <c r="D238" s="188" t="s">
        <v>37</v>
      </c>
      <c r="E238" s="233">
        <f t="shared" si="67"/>
        <v>0</v>
      </c>
      <c r="F238" s="233">
        <f t="shared" si="67"/>
        <v>0</v>
      </c>
      <c r="G238" s="186" t="e">
        <f t="shared" si="71"/>
        <v>#DIV/0!</v>
      </c>
      <c r="H238" s="184"/>
      <c r="I238" s="184"/>
      <c r="J238" s="190"/>
      <c r="K238" s="184"/>
      <c r="L238" s="184"/>
      <c r="M238" s="190"/>
      <c r="N238" s="184"/>
      <c r="O238" s="184"/>
      <c r="P238" s="190"/>
      <c r="Q238" s="184"/>
      <c r="R238" s="184"/>
      <c r="S238" s="190"/>
      <c r="T238" s="184"/>
      <c r="U238" s="184"/>
      <c r="V238" s="190"/>
      <c r="W238" s="184"/>
      <c r="X238" s="184"/>
      <c r="Y238" s="190"/>
      <c r="Z238" s="184"/>
      <c r="AA238" s="184"/>
      <c r="AB238" s="190"/>
      <c r="AC238" s="184"/>
      <c r="AD238" s="184"/>
      <c r="AE238" s="190"/>
      <c r="AF238" s="184"/>
      <c r="AG238" s="184"/>
      <c r="AH238" s="190"/>
      <c r="AI238" s="184"/>
      <c r="AJ238" s="184"/>
      <c r="AK238" s="190"/>
      <c r="AL238" s="184"/>
      <c r="AM238" s="184"/>
      <c r="AN238" s="184"/>
      <c r="AO238" s="184"/>
      <c r="AP238" s="190"/>
      <c r="AQ238" s="190"/>
      <c r="AR238" s="190"/>
      <c r="AS238" s="184"/>
      <c r="AT238" s="184"/>
      <c r="AU238" s="190"/>
      <c r="AV238" s="300"/>
    </row>
    <row r="239" spans="1:48" ht="26.4">
      <c r="A239" s="298"/>
      <c r="B239" s="299"/>
      <c r="C239" s="299"/>
      <c r="D239" s="188" t="s">
        <v>2</v>
      </c>
      <c r="E239" s="233">
        <f t="shared" si="67"/>
        <v>0</v>
      </c>
      <c r="F239" s="233">
        <f t="shared" si="67"/>
        <v>0</v>
      </c>
      <c r="G239" s="186" t="e">
        <f t="shared" si="71"/>
        <v>#DIV/0!</v>
      </c>
      <c r="H239" s="184"/>
      <c r="I239" s="184"/>
      <c r="J239" s="190"/>
      <c r="K239" s="184"/>
      <c r="L239" s="184"/>
      <c r="M239" s="190"/>
      <c r="N239" s="184"/>
      <c r="O239" s="184"/>
      <c r="P239" s="190"/>
      <c r="Q239" s="184"/>
      <c r="R239" s="184"/>
      <c r="S239" s="190"/>
      <c r="T239" s="184"/>
      <c r="U239" s="184"/>
      <c r="V239" s="190"/>
      <c r="W239" s="184"/>
      <c r="X239" s="184"/>
      <c r="Y239" s="190"/>
      <c r="Z239" s="184"/>
      <c r="AA239" s="184"/>
      <c r="AB239" s="190"/>
      <c r="AC239" s="184"/>
      <c r="AD239" s="184"/>
      <c r="AE239" s="190"/>
      <c r="AF239" s="184"/>
      <c r="AG239" s="184"/>
      <c r="AH239" s="190"/>
      <c r="AI239" s="184"/>
      <c r="AJ239" s="184"/>
      <c r="AK239" s="190"/>
      <c r="AL239" s="190"/>
      <c r="AM239" s="190"/>
      <c r="AN239" s="184"/>
      <c r="AO239" s="184"/>
      <c r="AP239" s="190"/>
      <c r="AQ239" s="190"/>
      <c r="AR239" s="190"/>
      <c r="AS239" s="184"/>
      <c r="AT239" s="184"/>
      <c r="AU239" s="190"/>
      <c r="AV239" s="300"/>
    </row>
    <row r="240" spans="1:48">
      <c r="A240" s="298"/>
      <c r="B240" s="299"/>
      <c r="C240" s="299"/>
      <c r="D240" s="188" t="s">
        <v>43</v>
      </c>
      <c r="E240" s="233">
        <f t="shared" si="67"/>
        <v>1642.62</v>
      </c>
      <c r="F240" s="233">
        <f t="shared" si="67"/>
        <v>1074.4376600000001</v>
      </c>
      <c r="G240" s="186">
        <f t="shared" si="71"/>
        <v>65.40999500797507</v>
      </c>
      <c r="H240" s="184"/>
      <c r="I240" s="184"/>
      <c r="J240" s="190"/>
      <c r="K240" s="184"/>
      <c r="L240" s="184"/>
      <c r="M240" s="190"/>
      <c r="N240" s="184"/>
      <c r="O240" s="184"/>
      <c r="P240" s="190"/>
      <c r="Q240" s="184"/>
      <c r="R240" s="184"/>
      <c r="S240" s="190"/>
      <c r="T240" s="184"/>
      <c r="U240" s="184"/>
      <c r="V240" s="190"/>
      <c r="W240" s="184"/>
      <c r="X240" s="184"/>
      <c r="Y240" s="190"/>
      <c r="Z240" s="184"/>
      <c r="AA240" s="184"/>
      <c r="AB240" s="190"/>
      <c r="AC240" s="170">
        <v>1074.4376600000001</v>
      </c>
      <c r="AD240" s="170">
        <v>1074.4376600000001</v>
      </c>
      <c r="AE240" s="190"/>
      <c r="AF240" s="170">
        <f>1642.62-1074.43766</f>
        <v>568.18233999999984</v>
      </c>
      <c r="AG240" s="184"/>
      <c r="AH240" s="190"/>
      <c r="AI240" s="184"/>
      <c r="AJ240" s="184"/>
      <c r="AK240" s="190"/>
      <c r="AL240" s="190"/>
      <c r="AM240" s="190"/>
      <c r="AN240" s="184"/>
      <c r="AO240" s="184"/>
      <c r="AP240" s="190"/>
      <c r="AQ240" s="190"/>
      <c r="AR240" s="190"/>
      <c r="AS240" s="184"/>
      <c r="AT240" s="184"/>
      <c r="AU240" s="190"/>
      <c r="AV240" s="300"/>
    </row>
    <row r="241" spans="1:48" ht="27">
      <c r="A241" s="298"/>
      <c r="B241" s="299"/>
      <c r="C241" s="299"/>
      <c r="D241" s="189" t="s">
        <v>273</v>
      </c>
      <c r="E241" s="233">
        <f t="shared" si="67"/>
        <v>0</v>
      </c>
      <c r="F241" s="233">
        <f t="shared" si="67"/>
        <v>0</v>
      </c>
      <c r="G241" s="186" t="e">
        <f t="shared" si="71"/>
        <v>#DIV/0!</v>
      </c>
      <c r="H241" s="184"/>
      <c r="I241" s="184"/>
      <c r="J241" s="190"/>
      <c r="K241" s="184"/>
      <c r="L241" s="184"/>
      <c r="M241" s="190"/>
      <c r="N241" s="184"/>
      <c r="O241" s="184"/>
      <c r="P241" s="190"/>
      <c r="Q241" s="184"/>
      <c r="R241" s="184"/>
      <c r="S241" s="190"/>
      <c r="T241" s="184"/>
      <c r="U241" s="184"/>
      <c r="V241" s="190"/>
      <c r="W241" s="184"/>
      <c r="X241" s="184"/>
      <c r="Y241" s="190"/>
      <c r="Z241" s="184"/>
      <c r="AA241" s="184"/>
      <c r="AB241" s="190"/>
      <c r="AC241" s="184"/>
      <c r="AD241" s="184"/>
      <c r="AE241" s="190"/>
      <c r="AF241" s="184"/>
      <c r="AG241" s="184"/>
      <c r="AH241" s="190"/>
      <c r="AI241" s="184"/>
      <c r="AJ241" s="184"/>
      <c r="AK241" s="190"/>
      <c r="AL241" s="190"/>
      <c r="AM241" s="190"/>
      <c r="AN241" s="184"/>
      <c r="AO241" s="184"/>
      <c r="AP241" s="190"/>
      <c r="AQ241" s="190"/>
      <c r="AR241" s="190"/>
      <c r="AS241" s="184"/>
      <c r="AT241" s="184"/>
      <c r="AU241" s="190"/>
      <c r="AV241" s="300"/>
    </row>
    <row r="242" spans="1:48">
      <c r="A242" s="298" t="s">
        <v>342</v>
      </c>
      <c r="B242" s="299" t="s">
        <v>474</v>
      </c>
      <c r="C242" s="299" t="s">
        <v>476</v>
      </c>
      <c r="D242" s="192" t="s">
        <v>41</v>
      </c>
      <c r="E242" s="233">
        <f t="shared" si="67"/>
        <v>1582.19</v>
      </c>
      <c r="F242" s="233">
        <f t="shared" si="67"/>
        <v>1582.19</v>
      </c>
      <c r="G242" s="186">
        <f t="shared" si="71"/>
        <v>100</v>
      </c>
      <c r="H242" s="186">
        <f>SUM(H243:H245)</f>
        <v>0</v>
      </c>
      <c r="I242" s="186">
        <f t="shared" ref="I242:L242" si="82">SUM(I243:I245)</f>
        <v>0</v>
      </c>
      <c r="J242" s="186">
        <f t="shared" si="82"/>
        <v>0</v>
      </c>
      <c r="K242" s="186">
        <f t="shared" si="82"/>
        <v>0</v>
      </c>
      <c r="L242" s="186">
        <f t="shared" si="82"/>
        <v>0</v>
      </c>
      <c r="M242" s="186">
        <f t="shared" ref="M242" si="83">SUM(M243:M245)</f>
        <v>0</v>
      </c>
      <c r="N242" s="186">
        <f t="shared" ref="N242:AU242" si="84">SUM(N243:N245)</f>
        <v>0</v>
      </c>
      <c r="O242" s="186">
        <f t="shared" si="84"/>
        <v>0</v>
      </c>
      <c r="P242" s="186">
        <f t="shared" si="84"/>
        <v>0</v>
      </c>
      <c r="Q242" s="186">
        <f t="shared" si="84"/>
        <v>0</v>
      </c>
      <c r="R242" s="186">
        <f t="shared" si="84"/>
        <v>0</v>
      </c>
      <c r="S242" s="186">
        <f t="shared" si="84"/>
        <v>0</v>
      </c>
      <c r="T242" s="186">
        <f t="shared" si="84"/>
        <v>0</v>
      </c>
      <c r="U242" s="186">
        <f t="shared" si="84"/>
        <v>0</v>
      </c>
      <c r="V242" s="186">
        <f t="shared" si="84"/>
        <v>0</v>
      </c>
      <c r="W242" s="186">
        <f t="shared" si="84"/>
        <v>0</v>
      </c>
      <c r="X242" s="186">
        <f t="shared" si="84"/>
        <v>0</v>
      </c>
      <c r="Y242" s="186">
        <f t="shared" si="84"/>
        <v>0</v>
      </c>
      <c r="Z242" s="186">
        <f t="shared" si="84"/>
        <v>0</v>
      </c>
      <c r="AA242" s="186">
        <f t="shared" si="84"/>
        <v>0</v>
      </c>
      <c r="AB242" s="186">
        <f t="shared" si="84"/>
        <v>0</v>
      </c>
      <c r="AC242" s="186">
        <f t="shared" si="84"/>
        <v>1503.2059200000001</v>
      </c>
      <c r="AD242" s="186">
        <f t="shared" si="84"/>
        <v>1503.2059200000001</v>
      </c>
      <c r="AE242" s="186">
        <f t="shared" si="84"/>
        <v>0</v>
      </c>
      <c r="AF242" s="186">
        <f t="shared" si="84"/>
        <v>78.984079999999949</v>
      </c>
      <c r="AG242" s="186">
        <f t="shared" si="84"/>
        <v>78.984079999999949</v>
      </c>
      <c r="AH242" s="186">
        <f t="shared" si="84"/>
        <v>0</v>
      </c>
      <c r="AI242" s="186">
        <f t="shared" si="84"/>
        <v>0</v>
      </c>
      <c r="AJ242" s="186">
        <f t="shared" si="84"/>
        <v>0</v>
      </c>
      <c r="AK242" s="186">
        <f t="shared" si="84"/>
        <v>0</v>
      </c>
      <c r="AL242" s="186">
        <f t="shared" si="84"/>
        <v>0</v>
      </c>
      <c r="AM242" s="186">
        <f t="shared" si="84"/>
        <v>0</v>
      </c>
      <c r="AN242" s="186">
        <f t="shared" si="84"/>
        <v>0</v>
      </c>
      <c r="AO242" s="186">
        <f t="shared" si="84"/>
        <v>0</v>
      </c>
      <c r="AP242" s="186">
        <f t="shared" si="84"/>
        <v>0</v>
      </c>
      <c r="AQ242" s="186">
        <f t="shared" si="84"/>
        <v>0</v>
      </c>
      <c r="AR242" s="186">
        <f t="shared" si="84"/>
        <v>0</v>
      </c>
      <c r="AS242" s="186">
        <f t="shared" si="84"/>
        <v>0</v>
      </c>
      <c r="AT242" s="186">
        <f t="shared" si="84"/>
        <v>0</v>
      </c>
      <c r="AU242" s="186">
        <f t="shared" si="84"/>
        <v>0</v>
      </c>
      <c r="AV242" s="300"/>
    </row>
    <row r="243" spans="1:48">
      <c r="A243" s="298"/>
      <c r="B243" s="299"/>
      <c r="C243" s="299"/>
      <c r="D243" s="188" t="s">
        <v>37</v>
      </c>
      <c r="E243" s="233">
        <f t="shared" si="67"/>
        <v>0</v>
      </c>
      <c r="F243" s="233">
        <f t="shared" si="67"/>
        <v>0</v>
      </c>
      <c r="G243" s="186" t="e">
        <f t="shared" si="71"/>
        <v>#DIV/0!</v>
      </c>
      <c r="H243" s="184"/>
      <c r="I243" s="184"/>
      <c r="J243" s="190"/>
      <c r="K243" s="184"/>
      <c r="L243" s="184"/>
      <c r="M243" s="190"/>
      <c r="N243" s="184"/>
      <c r="O243" s="184"/>
      <c r="P243" s="190"/>
      <c r="Q243" s="184"/>
      <c r="R243" s="184"/>
      <c r="S243" s="190"/>
      <c r="T243" s="184"/>
      <c r="U243" s="184"/>
      <c r="V243" s="190"/>
      <c r="W243" s="184"/>
      <c r="X243" s="184"/>
      <c r="Y243" s="190"/>
      <c r="Z243" s="184"/>
      <c r="AA243" s="184"/>
      <c r="AB243" s="190"/>
      <c r="AC243" s="184"/>
      <c r="AD243" s="184"/>
      <c r="AE243" s="190"/>
      <c r="AF243" s="184"/>
      <c r="AG243" s="184"/>
      <c r="AH243" s="190"/>
      <c r="AI243" s="184"/>
      <c r="AJ243" s="184"/>
      <c r="AK243" s="190"/>
      <c r="AL243" s="184"/>
      <c r="AM243" s="184"/>
      <c r="AN243" s="184"/>
      <c r="AO243" s="184"/>
      <c r="AP243" s="190"/>
      <c r="AQ243" s="190"/>
      <c r="AR243" s="190"/>
      <c r="AS243" s="184"/>
      <c r="AT243" s="184"/>
      <c r="AU243" s="190"/>
      <c r="AV243" s="300"/>
    </row>
    <row r="244" spans="1:48" ht="26.4">
      <c r="A244" s="298"/>
      <c r="B244" s="299"/>
      <c r="C244" s="299"/>
      <c r="D244" s="188" t="s">
        <v>2</v>
      </c>
      <c r="E244" s="233">
        <f t="shared" ref="E244:F307" si="85">H244+K244+N244+Q244+T244+W244+Z244+AC244+AF244+AI244+AN244+AS244</f>
        <v>0</v>
      </c>
      <c r="F244" s="233">
        <f t="shared" si="85"/>
        <v>0</v>
      </c>
      <c r="G244" s="186" t="e">
        <f t="shared" si="71"/>
        <v>#DIV/0!</v>
      </c>
      <c r="H244" s="184"/>
      <c r="I244" s="184"/>
      <c r="J244" s="190"/>
      <c r="K244" s="184"/>
      <c r="L244" s="184"/>
      <c r="M244" s="190"/>
      <c r="N244" s="184"/>
      <c r="O244" s="184"/>
      <c r="P244" s="190"/>
      <c r="Q244" s="184"/>
      <c r="R244" s="184"/>
      <c r="S244" s="190"/>
      <c r="T244" s="184"/>
      <c r="U244" s="184"/>
      <c r="V244" s="190"/>
      <c r="W244" s="184"/>
      <c r="X244" s="184"/>
      <c r="Y244" s="190"/>
      <c r="Z244" s="184"/>
      <c r="AA244" s="184"/>
      <c r="AB244" s="190"/>
      <c r="AC244" s="184"/>
      <c r="AD244" s="184"/>
      <c r="AE244" s="190"/>
      <c r="AF244" s="184"/>
      <c r="AG244" s="184"/>
      <c r="AH244" s="190"/>
      <c r="AI244" s="184"/>
      <c r="AJ244" s="184"/>
      <c r="AK244" s="190"/>
      <c r="AL244" s="190"/>
      <c r="AM244" s="190"/>
      <c r="AN244" s="184"/>
      <c r="AO244" s="184"/>
      <c r="AP244" s="190"/>
      <c r="AQ244" s="190"/>
      <c r="AR244" s="190"/>
      <c r="AS244" s="184"/>
      <c r="AT244" s="184"/>
      <c r="AU244" s="190"/>
      <c r="AV244" s="300"/>
    </row>
    <row r="245" spans="1:48">
      <c r="A245" s="298"/>
      <c r="B245" s="299"/>
      <c r="C245" s="299"/>
      <c r="D245" s="188" t="s">
        <v>43</v>
      </c>
      <c r="E245" s="233">
        <f t="shared" si="85"/>
        <v>1582.19</v>
      </c>
      <c r="F245" s="233">
        <f t="shared" si="85"/>
        <v>1582.19</v>
      </c>
      <c r="G245" s="186">
        <f t="shared" si="71"/>
        <v>100</v>
      </c>
      <c r="H245" s="184"/>
      <c r="I245" s="184"/>
      <c r="J245" s="190"/>
      <c r="K245" s="184"/>
      <c r="L245" s="184"/>
      <c r="M245" s="190"/>
      <c r="N245" s="184"/>
      <c r="O245" s="184"/>
      <c r="P245" s="190"/>
      <c r="Q245" s="184"/>
      <c r="R245" s="184"/>
      <c r="S245" s="190"/>
      <c r="T245" s="184"/>
      <c r="U245" s="184"/>
      <c r="V245" s="190"/>
      <c r="W245" s="184"/>
      <c r="X245" s="184"/>
      <c r="Y245" s="190"/>
      <c r="Z245" s="184"/>
      <c r="AA245" s="184"/>
      <c r="AB245" s="190"/>
      <c r="AC245" s="170">
        <v>1503.2059200000001</v>
      </c>
      <c r="AD245" s="170">
        <v>1503.2059200000001</v>
      </c>
      <c r="AE245" s="190"/>
      <c r="AF245" s="170">
        <f>1582.19-1503.20592</f>
        <v>78.984079999999949</v>
      </c>
      <c r="AG245" s="170">
        <f>1582.19-1503.20592</f>
        <v>78.984079999999949</v>
      </c>
      <c r="AH245" s="190"/>
      <c r="AI245" s="184"/>
      <c r="AJ245" s="184"/>
      <c r="AK245" s="190"/>
      <c r="AL245" s="190"/>
      <c r="AM245" s="190"/>
      <c r="AN245" s="184"/>
      <c r="AO245" s="184"/>
      <c r="AP245" s="190"/>
      <c r="AQ245" s="190"/>
      <c r="AR245" s="190"/>
      <c r="AS245" s="184"/>
      <c r="AT245" s="184"/>
      <c r="AU245" s="190"/>
      <c r="AV245" s="300"/>
    </row>
    <row r="246" spans="1:48" ht="27">
      <c r="A246" s="298"/>
      <c r="B246" s="299"/>
      <c r="C246" s="299"/>
      <c r="D246" s="189" t="s">
        <v>273</v>
      </c>
      <c r="E246" s="233">
        <f t="shared" si="85"/>
        <v>0</v>
      </c>
      <c r="F246" s="233">
        <f t="shared" si="85"/>
        <v>0</v>
      </c>
      <c r="G246" s="186" t="e">
        <f t="shared" si="71"/>
        <v>#DIV/0!</v>
      </c>
      <c r="H246" s="184"/>
      <c r="I246" s="184"/>
      <c r="J246" s="190"/>
      <c r="K246" s="184"/>
      <c r="L246" s="184"/>
      <c r="M246" s="190"/>
      <c r="N246" s="184"/>
      <c r="O246" s="184"/>
      <c r="P246" s="190"/>
      <c r="Q246" s="184"/>
      <c r="R246" s="184"/>
      <c r="S246" s="190"/>
      <c r="T246" s="184"/>
      <c r="U246" s="184"/>
      <c r="V246" s="190"/>
      <c r="W246" s="184"/>
      <c r="X246" s="184"/>
      <c r="Y246" s="190"/>
      <c r="Z246" s="184"/>
      <c r="AA246" s="184"/>
      <c r="AB246" s="190"/>
      <c r="AC246" s="184"/>
      <c r="AD246" s="184"/>
      <c r="AE246" s="190"/>
      <c r="AF246" s="184"/>
      <c r="AG246" s="184"/>
      <c r="AH246" s="190"/>
      <c r="AI246" s="184"/>
      <c r="AJ246" s="184"/>
      <c r="AK246" s="190"/>
      <c r="AL246" s="190"/>
      <c r="AM246" s="190"/>
      <c r="AN246" s="184"/>
      <c r="AO246" s="184"/>
      <c r="AP246" s="190"/>
      <c r="AQ246" s="190"/>
      <c r="AR246" s="190"/>
      <c r="AS246" s="184"/>
      <c r="AT246" s="184"/>
      <c r="AU246" s="190"/>
      <c r="AV246" s="300"/>
    </row>
    <row r="247" spans="1:48">
      <c r="A247" s="298" t="s">
        <v>477</v>
      </c>
      <c r="B247" s="299" t="s">
        <v>484</v>
      </c>
      <c r="C247" s="299" t="s">
        <v>476</v>
      </c>
      <c r="D247" s="192" t="s">
        <v>41</v>
      </c>
      <c r="E247" s="233">
        <f t="shared" si="85"/>
        <v>2059.21</v>
      </c>
      <c r="F247" s="233">
        <f t="shared" si="85"/>
        <v>2059.21</v>
      </c>
      <c r="G247" s="186">
        <f t="shared" si="71"/>
        <v>100</v>
      </c>
      <c r="H247" s="186">
        <f>SUM(H248:H250)</f>
        <v>0</v>
      </c>
      <c r="I247" s="186">
        <f t="shared" ref="I247:AU247" si="86">SUM(I248:I250)</f>
        <v>0</v>
      </c>
      <c r="J247" s="186">
        <f t="shared" si="86"/>
        <v>0</v>
      </c>
      <c r="K247" s="186">
        <f t="shared" si="86"/>
        <v>0</v>
      </c>
      <c r="L247" s="186">
        <f t="shared" si="86"/>
        <v>0</v>
      </c>
      <c r="M247" s="186">
        <f t="shared" si="86"/>
        <v>0</v>
      </c>
      <c r="N247" s="186">
        <f t="shared" si="86"/>
        <v>0</v>
      </c>
      <c r="O247" s="186">
        <f t="shared" si="86"/>
        <v>0</v>
      </c>
      <c r="P247" s="186">
        <f t="shared" si="86"/>
        <v>0</v>
      </c>
      <c r="Q247" s="186">
        <f t="shared" si="86"/>
        <v>0</v>
      </c>
      <c r="R247" s="186">
        <f t="shared" si="86"/>
        <v>0</v>
      </c>
      <c r="S247" s="186">
        <f t="shared" si="86"/>
        <v>0</v>
      </c>
      <c r="T247" s="186">
        <f t="shared" si="86"/>
        <v>0</v>
      </c>
      <c r="U247" s="186">
        <f t="shared" si="86"/>
        <v>0</v>
      </c>
      <c r="V247" s="186">
        <f t="shared" si="86"/>
        <v>0</v>
      </c>
      <c r="W247" s="186">
        <f t="shared" si="86"/>
        <v>0</v>
      </c>
      <c r="X247" s="186">
        <f t="shared" si="86"/>
        <v>0</v>
      </c>
      <c r="Y247" s="186">
        <f t="shared" si="86"/>
        <v>0</v>
      </c>
      <c r="Z247" s="186">
        <f t="shared" si="86"/>
        <v>0</v>
      </c>
      <c r="AA247" s="186">
        <f t="shared" si="86"/>
        <v>0</v>
      </c>
      <c r="AB247" s="186">
        <f t="shared" si="86"/>
        <v>0</v>
      </c>
      <c r="AC247" s="186">
        <f t="shared" si="86"/>
        <v>1988.5318600000001</v>
      </c>
      <c r="AD247" s="186">
        <f t="shared" si="86"/>
        <v>1988.5318600000001</v>
      </c>
      <c r="AE247" s="186">
        <f t="shared" si="86"/>
        <v>0</v>
      </c>
      <c r="AF247" s="186">
        <f t="shared" si="86"/>
        <v>70.678139999999985</v>
      </c>
      <c r="AG247" s="186">
        <f t="shared" si="86"/>
        <v>70.678139999999985</v>
      </c>
      <c r="AH247" s="186">
        <f t="shared" si="86"/>
        <v>0</v>
      </c>
      <c r="AI247" s="186">
        <f t="shared" si="86"/>
        <v>0</v>
      </c>
      <c r="AJ247" s="186">
        <f t="shared" si="86"/>
        <v>0</v>
      </c>
      <c r="AK247" s="186">
        <f t="shared" si="86"/>
        <v>0</v>
      </c>
      <c r="AL247" s="186">
        <f t="shared" si="86"/>
        <v>0</v>
      </c>
      <c r="AM247" s="186">
        <f t="shared" si="86"/>
        <v>0</v>
      </c>
      <c r="AN247" s="186">
        <f t="shared" si="86"/>
        <v>0</v>
      </c>
      <c r="AO247" s="186">
        <f t="shared" si="86"/>
        <v>0</v>
      </c>
      <c r="AP247" s="186">
        <f t="shared" si="86"/>
        <v>0</v>
      </c>
      <c r="AQ247" s="186">
        <f t="shared" si="86"/>
        <v>0</v>
      </c>
      <c r="AR247" s="186">
        <f t="shared" si="86"/>
        <v>0</v>
      </c>
      <c r="AS247" s="186">
        <f t="shared" si="86"/>
        <v>0</v>
      </c>
      <c r="AT247" s="186">
        <f t="shared" si="86"/>
        <v>0</v>
      </c>
      <c r="AU247" s="186">
        <f t="shared" si="86"/>
        <v>0</v>
      </c>
      <c r="AV247" s="300"/>
    </row>
    <row r="248" spans="1:48">
      <c r="A248" s="298"/>
      <c r="B248" s="299"/>
      <c r="C248" s="299"/>
      <c r="D248" s="188" t="s">
        <v>37</v>
      </c>
      <c r="E248" s="233">
        <f t="shared" si="85"/>
        <v>0</v>
      </c>
      <c r="F248" s="233">
        <f t="shared" si="85"/>
        <v>0</v>
      </c>
      <c r="G248" s="186" t="e">
        <f t="shared" si="71"/>
        <v>#DIV/0!</v>
      </c>
      <c r="H248" s="184"/>
      <c r="I248" s="184"/>
      <c r="J248" s="190"/>
      <c r="K248" s="184"/>
      <c r="L248" s="184"/>
      <c r="M248" s="190"/>
      <c r="N248" s="184"/>
      <c r="O248" s="184"/>
      <c r="P248" s="190"/>
      <c r="Q248" s="184"/>
      <c r="R248" s="184"/>
      <c r="S248" s="190"/>
      <c r="T248" s="184"/>
      <c r="U248" s="184"/>
      <c r="V248" s="190"/>
      <c r="W248" s="184"/>
      <c r="X248" s="184"/>
      <c r="Y248" s="190"/>
      <c r="Z248" s="184"/>
      <c r="AA248" s="184"/>
      <c r="AB248" s="190"/>
      <c r="AC248" s="184"/>
      <c r="AD248" s="184"/>
      <c r="AE248" s="190"/>
      <c r="AF248" s="184"/>
      <c r="AG248" s="184"/>
      <c r="AH248" s="190"/>
      <c r="AI248" s="184"/>
      <c r="AJ248" s="184"/>
      <c r="AK248" s="190"/>
      <c r="AL248" s="184"/>
      <c r="AM248" s="184"/>
      <c r="AN248" s="184"/>
      <c r="AO248" s="184"/>
      <c r="AP248" s="190"/>
      <c r="AQ248" s="190"/>
      <c r="AR248" s="190"/>
      <c r="AS248" s="184"/>
      <c r="AT248" s="184"/>
      <c r="AU248" s="190"/>
      <c r="AV248" s="300"/>
    </row>
    <row r="249" spans="1:48" ht="26.4">
      <c r="A249" s="298"/>
      <c r="B249" s="299"/>
      <c r="C249" s="299"/>
      <c r="D249" s="188" t="s">
        <v>2</v>
      </c>
      <c r="E249" s="233">
        <f t="shared" si="85"/>
        <v>0</v>
      </c>
      <c r="F249" s="233">
        <f t="shared" si="85"/>
        <v>0</v>
      </c>
      <c r="G249" s="186" t="e">
        <f t="shared" si="71"/>
        <v>#DIV/0!</v>
      </c>
      <c r="H249" s="184"/>
      <c r="I249" s="184"/>
      <c r="J249" s="190"/>
      <c r="K249" s="184"/>
      <c r="L249" s="184"/>
      <c r="M249" s="190"/>
      <c r="N249" s="184"/>
      <c r="O249" s="184"/>
      <c r="P249" s="190"/>
      <c r="Q249" s="184"/>
      <c r="R249" s="184"/>
      <c r="S249" s="190"/>
      <c r="T249" s="184"/>
      <c r="U249" s="184"/>
      <c r="V249" s="190"/>
      <c r="W249" s="184"/>
      <c r="X249" s="184"/>
      <c r="Y249" s="190"/>
      <c r="Z249" s="184"/>
      <c r="AA249" s="184"/>
      <c r="AB249" s="190"/>
      <c r="AC249" s="184"/>
      <c r="AD249" s="184"/>
      <c r="AE249" s="190"/>
      <c r="AF249" s="184"/>
      <c r="AG249" s="184"/>
      <c r="AH249" s="190"/>
      <c r="AI249" s="184"/>
      <c r="AJ249" s="184"/>
      <c r="AK249" s="190"/>
      <c r="AL249" s="190"/>
      <c r="AM249" s="190"/>
      <c r="AN249" s="184"/>
      <c r="AO249" s="184"/>
      <c r="AP249" s="190"/>
      <c r="AQ249" s="190"/>
      <c r="AR249" s="190"/>
      <c r="AS249" s="184"/>
      <c r="AT249" s="184"/>
      <c r="AU249" s="190"/>
      <c r="AV249" s="300"/>
    </row>
    <row r="250" spans="1:48">
      <c r="A250" s="298"/>
      <c r="B250" s="299"/>
      <c r="C250" s="299"/>
      <c r="D250" s="188" t="s">
        <v>43</v>
      </c>
      <c r="E250" s="233">
        <f t="shared" si="85"/>
        <v>2059.21</v>
      </c>
      <c r="F250" s="233">
        <f t="shared" si="85"/>
        <v>2059.21</v>
      </c>
      <c r="G250" s="186">
        <f t="shared" si="71"/>
        <v>100</v>
      </c>
      <c r="H250" s="184"/>
      <c r="I250" s="184"/>
      <c r="J250" s="190"/>
      <c r="K250" s="184"/>
      <c r="L250" s="184"/>
      <c r="M250" s="190"/>
      <c r="N250" s="184"/>
      <c r="O250" s="184"/>
      <c r="P250" s="190"/>
      <c r="Q250" s="184"/>
      <c r="R250" s="184"/>
      <c r="S250" s="190"/>
      <c r="T250" s="184"/>
      <c r="U250" s="184"/>
      <c r="V250" s="190"/>
      <c r="W250" s="184"/>
      <c r="X250" s="184"/>
      <c r="Y250" s="190"/>
      <c r="Z250" s="184"/>
      <c r="AA250" s="184"/>
      <c r="AB250" s="190"/>
      <c r="AC250" s="170">
        <v>1988.5318600000001</v>
      </c>
      <c r="AD250" s="170">
        <v>1988.5318600000001</v>
      </c>
      <c r="AE250" s="190"/>
      <c r="AF250" s="170">
        <f>2059.21-1988.53186</f>
        <v>70.678139999999985</v>
      </c>
      <c r="AG250" s="170">
        <f>2059.21-1988.53186</f>
        <v>70.678139999999985</v>
      </c>
      <c r="AH250" s="190"/>
      <c r="AI250" s="184"/>
      <c r="AJ250" s="184"/>
      <c r="AK250" s="190"/>
      <c r="AL250" s="190"/>
      <c r="AM250" s="190"/>
      <c r="AN250" s="184"/>
      <c r="AO250" s="184"/>
      <c r="AP250" s="190"/>
      <c r="AQ250" s="190"/>
      <c r="AR250" s="190"/>
      <c r="AS250" s="184"/>
      <c r="AT250" s="184"/>
      <c r="AU250" s="190"/>
      <c r="AV250" s="300"/>
    </row>
    <row r="251" spans="1:48" ht="27">
      <c r="A251" s="298"/>
      <c r="B251" s="299"/>
      <c r="C251" s="299"/>
      <c r="D251" s="189" t="s">
        <v>273</v>
      </c>
      <c r="E251" s="233">
        <f t="shared" si="85"/>
        <v>0</v>
      </c>
      <c r="F251" s="233">
        <f t="shared" si="85"/>
        <v>0</v>
      </c>
      <c r="G251" s="186" t="e">
        <f t="shared" si="71"/>
        <v>#DIV/0!</v>
      </c>
      <c r="H251" s="184"/>
      <c r="I251" s="184"/>
      <c r="J251" s="190"/>
      <c r="K251" s="184"/>
      <c r="L251" s="184"/>
      <c r="M251" s="190"/>
      <c r="N251" s="184"/>
      <c r="O251" s="184"/>
      <c r="P251" s="190"/>
      <c r="Q251" s="184"/>
      <c r="R251" s="184"/>
      <c r="S251" s="190"/>
      <c r="T251" s="184"/>
      <c r="U251" s="184"/>
      <c r="V251" s="190"/>
      <c r="W251" s="184"/>
      <c r="X251" s="184"/>
      <c r="Y251" s="190"/>
      <c r="Z251" s="184"/>
      <c r="AA251" s="184"/>
      <c r="AB251" s="190"/>
      <c r="AC251" s="184"/>
      <c r="AD251" s="184"/>
      <c r="AE251" s="190"/>
      <c r="AF251" s="184"/>
      <c r="AG251" s="184"/>
      <c r="AH251" s="190"/>
      <c r="AI251" s="184"/>
      <c r="AJ251" s="184"/>
      <c r="AK251" s="190"/>
      <c r="AL251" s="190"/>
      <c r="AM251" s="190"/>
      <c r="AN251" s="184"/>
      <c r="AO251" s="184"/>
      <c r="AP251" s="190"/>
      <c r="AQ251" s="190"/>
      <c r="AR251" s="190"/>
      <c r="AS251" s="184"/>
      <c r="AT251" s="184"/>
      <c r="AU251" s="190"/>
      <c r="AV251" s="300"/>
    </row>
    <row r="252" spans="1:48">
      <c r="A252" s="298" t="s">
        <v>478</v>
      </c>
      <c r="B252" s="299" t="s">
        <v>485</v>
      </c>
      <c r="C252" s="299" t="s">
        <v>476</v>
      </c>
      <c r="D252" s="192" t="s">
        <v>41</v>
      </c>
      <c r="E252" s="233">
        <f t="shared" si="85"/>
        <v>969.5</v>
      </c>
      <c r="F252" s="233">
        <f t="shared" si="85"/>
        <v>969.5</v>
      </c>
      <c r="G252" s="186">
        <f t="shared" si="71"/>
        <v>100</v>
      </c>
      <c r="H252" s="186">
        <f>SUM(H253:H255)</f>
        <v>0</v>
      </c>
      <c r="I252" s="186">
        <f t="shared" ref="I252:AU252" si="87">SUM(I253:I255)</f>
        <v>0</v>
      </c>
      <c r="J252" s="186">
        <f t="shared" si="87"/>
        <v>0</v>
      </c>
      <c r="K252" s="186">
        <f t="shared" si="87"/>
        <v>0</v>
      </c>
      <c r="L252" s="186">
        <f t="shared" si="87"/>
        <v>0</v>
      </c>
      <c r="M252" s="186">
        <f t="shared" si="87"/>
        <v>0</v>
      </c>
      <c r="N252" s="186">
        <f t="shared" si="87"/>
        <v>0</v>
      </c>
      <c r="O252" s="186">
        <f t="shared" si="87"/>
        <v>0</v>
      </c>
      <c r="P252" s="186">
        <f t="shared" si="87"/>
        <v>0</v>
      </c>
      <c r="Q252" s="186">
        <f t="shared" si="87"/>
        <v>0</v>
      </c>
      <c r="R252" s="186">
        <f t="shared" si="87"/>
        <v>0</v>
      </c>
      <c r="S252" s="186">
        <f t="shared" si="87"/>
        <v>0</v>
      </c>
      <c r="T252" s="186">
        <f t="shared" si="87"/>
        <v>0</v>
      </c>
      <c r="U252" s="186">
        <f t="shared" si="87"/>
        <v>0</v>
      </c>
      <c r="V252" s="186">
        <f t="shared" si="87"/>
        <v>0</v>
      </c>
      <c r="W252" s="186">
        <f t="shared" si="87"/>
        <v>0</v>
      </c>
      <c r="X252" s="186">
        <f t="shared" si="87"/>
        <v>0</v>
      </c>
      <c r="Y252" s="186">
        <f t="shared" si="87"/>
        <v>0</v>
      </c>
      <c r="Z252" s="186">
        <f t="shared" si="87"/>
        <v>0</v>
      </c>
      <c r="AA252" s="186">
        <f t="shared" si="87"/>
        <v>0</v>
      </c>
      <c r="AB252" s="186">
        <f t="shared" si="87"/>
        <v>0</v>
      </c>
      <c r="AC252" s="186">
        <f t="shared" si="87"/>
        <v>897.15326000000005</v>
      </c>
      <c r="AD252" s="186">
        <f t="shared" si="87"/>
        <v>897.15326000000005</v>
      </c>
      <c r="AE252" s="186">
        <f t="shared" si="87"/>
        <v>0</v>
      </c>
      <c r="AF252" s="186">
        <f t="shared" si="87"/>
        <v>72.346739999999954</v>
      </c>
      <c r="AG252" s="186">
        <f t="shared" si="87"/>
        <v>72.346739999999954</v>
      </c>
      <c r="AH252" s="186">
        <f t="shared" si="87"/>
        <v>0</v>
      </c>
      <c r="AI252" s="186">
        <f t="shared" si="87"/>
        <v>0</v>
      </c>
      <c r="AJ252" s="186">
        <f t="shared" si="87"/>
        <v>0</v>
      </c>
      <c r="AK252" s="186">
        <f t="shared" si="87"/>
        <v>0</v>
      </c>
      <c r="AL252" s="186">
        <f t="shared" si="87"/>
        <v>0</v>
      </c>
      <c r="AM252" s="186">
        <f t="shared" si="87"/>
        <v>0</v>
      </c>
      <c r="AN252" s="186">
        <f t="shared" si="87"/>
        <v>0</v>
      </c>
      <c r="AO252" s="186">
        <f t="shared" si="87"/>
        <v>0</v>
      </c>
      <c r="AP252" s="186">
        <f t="shared" si="87"/>
        <v>0</v>
      </c>
      <c r="AQ252" s="186">
        <f t="shared" si="87"/>
        <v>0</v>
      </c>
      <c r="AR252" s="186">
        <f t="shared" si="87"/>
        <v>0</v>
      </c>
      <c r="AS252" s="186">
        <f t="shared" si="87"/>
        <v>0</v>
      </c>
      <c r="AT252" s="186">
        <f t="shared" si="87"/>
        <v>0</v>
      </c>
      <c r="AU252" s="186">
        <f t="shared" si="87"/>
        <v>0</v>
      </c>
      <c r="AV252" s="300"/>
    </row>
    <row r="253" spans="1:48">
      <c r="A253" s="298"/>
      <c r="B253" s="299"/>
      <c r="C253" s="299"/>
      <c r="D253" s="188" t="s">
        <v>37</v>
      </c>
      <c r="E253" s="233">
        <f t="shared" si="85"/>
        <v>0</v>
      </c>
      <c r="F253" s="233">
        <f t="shared" si="85"/>
        <v>0</v>
      </c>
      <c r="G253" s="186" t="e">
        <f t="shared" si="71"/>
        <v>#DIV/0!</v>
      </c>
      <c r="H253" s="184"/>
      <c r="I253" s="184"/>
      <c r="J253" s="190"/>
      <c r="K253" s="184"/>
      <c r="L253" s="184"/>
      <c r="M253" s="190"/>
      <c r="N253" s="184"/>
      <c r="O253" s="184"/>
      <c r="P253" s="190"/>
      <c r="Q253" s="184"/>
      <c r="R253" s="184"/>
      <c r="S253" s="190"/>
      <c r="T253" s="184"/>
      <c r="U253" s="184"/>
      <c r="V253" s="190"/>
      <c r="W253" s="184"/>
      <c r="X253" s="184"/>
      <c r="Y253" s="190"/>
      <c r="Z253" s="184"/>
      <c r="AA253" s="184"/>
      <c r="AB253" s="190"/>
      <c r="AC253" s="184"/>
      <c r="AD253" s="184"/>
      <c r="AE253" s="190"/>
      <c r="AF253" s="184"/>
      <c r="AG253" s="184"/>
      <c r="AH253" s="190"/>
      <c r="AI253" s="184"/>
      <c r="AJ253" s="184"/>
      <c r="AK253" s="190"/>
      <c r="AL253" s="184"/>
      <c r="AM253" s="184"/>
      <c r="AN253" s="184"/>
      <c r="AO253" s="184"/>
      <c r="AP253" s="190"/>
      <c r="AQ253" s="190"/>
      <c r="AR253" s="190"/>
      <c r="AS253" s="184"/>
      <c r="AT253" s="184"/>
      <c r="AU253" s="190"/>
      <c r="AV253" s="300"/>
    </row>
    <row r="254" spans="1:48" ht="26.4">
      <c r="A254" s="298"/>
      <c r="B254" s="299"/>
      <c r="C254" s="299"/>
      <c r="D254" s="188" t="s">
        <v>2</v>
      </c>
      <c r="E254" s="233">
        <f t="shared" si="85"/>
        <v>0</v>
      </c>
      <c r="F254" s="233">
        <f t="shared" si="85"/>
        <v>0</v>
      </c>
      <c r="G254" s="186" t="e">
        <f t="shared" si="71"/>
        <v>#DIV/0!</v>
      </c>
      <c r="H254" s="184"/>
      <c r="I254" s="184"/>
      <c r="J254" s="190"/>
      <c r="K254" s="184"/>
      <c r="L254" s="184"/>
      <c r="M254" s="190"/>
      <c r="N254" s="184"/>
      <c r="O254" s="184"/>
      <c r="P254" s="190"/>
      <c r="Q254" s="184"/>
      <c r="R254" s="184"/>
      <c r="S254" s="190"/>
      <c r="T254" s="184"/>
      <c r="U254" s="184"/>
      <c r="V254" s="190"/>
      <c r="W254" s="184"/>
      <c r="X254" s="184"/>
      <c r="Y254" s="190"/>
      <c r="Z254" s="184"/>
      <c r="AA254" s="184"/>
      <c r="AB254" s="190"/>
      <c r="AC254" s="184"/>
      <c r="AD254" s="184"/>
      <c r="AE254" s="190"/>
      <c r="AF254" s="184"/>
      <c r="AG254" s="184"/>
      <c r="AH254" s="190"/>
      <c r="AI254" s="184"/>
      <c r="AJ254" s="184"/>
      <c r="AK254" s="190"/>
      <c r="AL254" s="190"/>
      <c r="AM254" s="190"/>
      <c r="AN254" s="184"/>
      <c r="AO254" s="184"/>
      <c r="AP254" s="190"/>
      <c r="AQ254" s="190"/>
      <c r="AR254" s="190"/>
      <c r="AS254" s="184"/>
      <c r="AT254" s="184"/>
      <c r="AU254" s="190"/>
      <c r="AV254" s="300"/>
    </row>
    <row r="255" spans="1:48">
      <c r="A255" s="298"/>
      <c r="B255" s="299"/>
      <c r="C255" s="299"/>
      <c r="D255" s="188" t="s">
        <v>43</v>
      </c>
      <c r="E255" s="233">
        <f t="shared" si="85"/>
        <v>969.5</v>
      </c>
      <c r="F255" s="233">
        <f t="shared" si="85"/>
        <v>969.5</v>
      </c>
      <c r="G255" s="186">
        <f t="shared" si="71"/>
        <v>100</v>
      </c>
      <c r="H255" s="184"/>
      <c r="I255" s="184"/>
      <c r="J255" s="190"/>
      <c r="K255" s="184"/>
      <c r="L255" s="184"/>
      <c r="M255" s="190"/>
      <c r="N255" s="184"/>
      <c r="O255" s="184"/>
      <c r="P255" s="190"/>
      <c r="Q255" s="184"/>
      <c r="R255" s="184"/>
      <c r="S255" s="190"/>
      <c r="T255" s="184"/>
      <c r="U255" s="184"/>
      <c r="V255" s="190"/>
      <c r="W255" s="184"/>
      <c r="X255" s="184"/>
      <c r="Y255" s="190"/>
      <c r="Z255" s="184"/>
      <c r="AA255" s="184"/>
      <c r="AB255" s="190"/>
      <c r="AC255" s="170">
        <v>897.15326000000005</v>
      </c>
      <c r="AD255" s="170">
        <v>897.15326000000005</v>
      </c>
      <c r="AE255" s="190"/>
      <c r="AF255" s="170">
        <f>969.5-897.15326</f>
        <v>72.346739999999954</v>
      </c>
      <c r="AG255" s="170">
        <f>969.5-897.15326</f>
        <v>72.346739999999954</v>
      </c>
      <c r="AH255" s="190"/>
      <c r="AI255" s="184"/>
      <c r="AJ255" s="184"/>
      <c r="AK255" s="190"/>
      <c r="AL255" s="190"/>
      <c r="AM255" s="190"/>
      <c r="AN255" s="184"/>
      <c r="AO255" s="184"/>
      <c r="AP255" s="190"/>
      <c r="AQ255" s="190"/>
      <c r="AR255" s="190"/>
      <c r="AS255" s="184"/>
      <c r="AT255" s="184"/>
      <c r="AU255" s="190"/>
      <c r="AV255" s="300"/>
    </row>
    <row r="256" spans="1:48" ht="27">
      <c r="A256" s="298"/>
      <c r="B256" s="299"/>
      <c r="C256" s="299"/>
      <c r="D256" s="189" t="s">
        <v>273</v>
      </c>
      <c r="E256" s="233">
        <f t="shared" si="85"/>
        <v>0</v>
      </c>
      <c r="F256" s="233">
        <f t="shared" si="85"/>
        <v>0</v>
      </c>
      <c r="G256" s="186" t="e">
        <f t="shared" si="71"/>
        <v>#DIV/0!</v>
      </c>
      <c r="H256" s="184"/>
      <c r="I256" s="184"/>
      <c r="J256" s="190"/>
      <c r="K256" s="184"/>
      <c r="L256" s="184"/>
      <c r="M256" s="190"/>
      <c r="N256" s="184"/>
      <c r="O256" s="184"/>
      <c r="P256" s="190"/>
      <c r="Q256" s="184"/>
      <c r="R256" s="184"/>
      <c r="S256" s="190"/>
      <c r="T256" s="184"/>
      <c r="U256" s="184"/>
      <c r="V256" s="190"/>
      <c r="W256" s="184"/>
      <c r="X256" s="184"/>
      <c r="Y256" s="190"/>
      <c r="Z256" s="184"/>
      <c r="AA256" s="184"/>
      <c r="AB256" s="190"/>
      <c r="AC256" s="184"/>
      <c r="AD256" s="184"/>
      <c r="AE256" s="190"/>
      <c r="AF256" s="184"/>
      <c r="AG256" s="184"/>
      <c r="AH256" s="190"/>
      <c r="AI256" s="184"/>
      <c r="AJ256" s="184"/>
      <c r="AK256" s="190"/>
      <c r="AL256" s="190"/>
      <c r="AM256" s="190"/>
      <c r="AN256" s="184"/>
      <c r="AO256" s="184"/>
      <c r="AP256" s="190"/>
      <c r="AQ256" s="190"/>
      <c r="AR256" s="190"/>
      <c r="AS256" s="184"/>
      <c r="AT256" s="184"/>
      <c r="AU256" s="190"/>
      <c r="AV256" s="300"/>
    </row>
    <row r="257" spans="1:48">
      <c r="A257" s="298" t="s">
        <v>479</v>
      </c>
      <c r="B257" s="299" t="s">
        <v>486</v>
      </c>
      <c r="C257" s="299" t="s">
        <v>476</v>
      </c>
      <c r="D257" s="192" t="s">
        <v>41</v>
      </c>
      <c r="E257" s="233">
        <f t="shared" si="85"/>
        <v>527.89</v>
      </c>
      <c r="F257" s="233">
        <f t="shared" si="85"/>
        <v>527.89</v>
      </c>
      <c r="G257" s="186">
        <f t="shared" si="71"/>
        <v>100</v>
      </c>
      <c r="H257" s="186">
        <f>SUM(H258:H260)</f>
        <v>0</v>
      </c>
      <c r="I257" s="186">
        <f t="shared" ref="I257:AU257" si="88">SUM(I258:I260)</f>
        <v>0</v>
      </c>
      <c r="J257" s="186">
        <f t="shared" si="88"/>
        <v>0</v>
      </c>
      <c r="K257" s="186">
        <f t="shared" si="88"/>
        <v>0</v>
      </c>
      <c r="L257" s="186">
        <f t="shared" si="88"/>
        <v>0</v>
      </c>
      <c r="M257" s="186">
        <f t="shared" si="88"/>
        <v>0</v>
      </c>
      <c r="N257" s="186">
        <f t="shared" si="88"/>
        <v>0</v>
      </c>
      <c r="O257" s="186">
        <f t="shared" si="88"/>
        <v>0</v>
      </c>
      <c r="P257" s="186">
        <f t="shared" si="88"/>
        <v>0</v>
      </c>
      <c r="Q257" s="186">
        <f t="shared" si="88"/>
        <v>0</v>
      </c>
      <c r="R257" s="186">
        <f t="shared" si="88"/>
        <v>0</v>
      </c>
      <c r="S257" s="186">
        <f t="shared" si="88"/>
        <v>0</v>
      </c>
      <c r="T257" s="186">
        <f t="shared" si="88"/>
        <v>0</v>
      </c>
      <c r="U257" s="186">
        <f t="shared" si="88"/>
        <v>0</v>
      </c>
      <c r="V257" s="186">
        <f t="shared" si="88"/>
        <v>0</v>
      </c>
      <c r="W257" s="186">
        <f t="shared" si="88"/>
        <v>0</v>
      </c>
      <c r="X257" s="186">
        <f t="shared" si="88"/>
        <v>0</v>
      </c>
      <c r="Y257" s="186">
        <f t="shared" si="88"/>
        <v>0</v>
      </c>
      <c r="Z257" s="186">
        <f t="shared" si="88"/>
        <v>0</v>
      </c>
      <c r="AA257" s="186">
        <f t="shared" si="88"/>
        <v>0</v>
      </c>
      <c r="AB257" s="186">
        <f t="shared" si="88"/>
        <v>0</v>
      </c>
      <c r="AC257" s="186">
        <f t="shared" si="88"/>
        <v>301.68115</v>
      </c>
      <c r="AD257" s="186">
        <f t="shared" si="88"/>
        <v>301.68115</v>
      </c>
      <c r="AE257" s="186">
        <f t="shared" si="88"/>
        <v>0</v>
      </c>
      <c r="AF257" s="186">
        <f t="shared" si="88"/>
        <v>226.20884999999998</v>
      </c>
      <c r="AG257" s="186">
        <f t="shared" si="88"/>
        <v>226.20884999999998</v>
      </c>
      <c r="AH257" s="186">
        <f t="shared" si="88"/>
        <v>0</v>
      </c>
      <c r="AI257" s="186">
        <f t="shared" si="88"/>
        <v>0</v>
      </c>
      <c r="AJ257" s="186">
        <f t="shared" si="88"/>
        <v>0</v>
      </c>
      <c r="AK257" s="186">
        <f t="shared" si="88"/>
        <v>0</v>
      </c>
      <c r="AL257" s="186">
        <f t="shared" si="88"/>
        <v>0</v>
      </c>
      <c r="AM257" s="186">
        <f t="shared" si="88"/>
        <v>0</v>
      </c>
      <c r="AN257" s="186">
        <f t="shared" si="88"/>
        <v>0</v>
      </c>
      <c r="AO257" s="186">
        <f t="shared" si="88"/>
        <v>0</v>
      </c>
      <c r="AP257" s="186">
        <f t="shared" si="88"/>
        <v>0</v>
      </c>
      <c r="AQ257" s="186">
        <f t="shared" si="88"/>
        <v>0</v>
      </c>
      <c r="AR257" s="186">
        <f t="shared" si="88"/>
        <v>0</v>
      </c>
      <c r="AS257" s="186">
        <f t="shared" si="88"/>
        <v>0</v>
      </c>
      <c r="AT257" s="186">
        <f t="shared" si="88"/>
        <v>0</v>
      </c>
      <c r="AU257" s="186">
        <f t="shared" si="88"/>
        <v>0</v>
      </c>
      <c r="AV257" s="300"/>
    </row>
    <row r="258" spans="1:48">
      <c r="A258" s="298"/>
      <c r="B258" s="299"/>
      <c r="C258" s="299"/>
      <c r="D258" s="188" t="s">
        <v>37</v>
      </c>
      <c r="E258" s="233">
        <f t="shared" si="85"/>
        <v>0</v>
      </c>
      <c r="F258" s="233">
        <f t="shared" si="85"/>
        <v>0</v>
      </c>
      <c r="G258" s="186" t="e">
        <f t="shared" si="71"/>
        <v>#DIV/0!</v>
      </c>
      <c r="H258" s="184"/>
      <c r="I258" s="184"/>
      <c r="J258" s="190"/>
      <c r="K258" s="184"/>
      <c r="L258" s="184"/>
      <c r="M258" s="190"/>
      <c r="N258" s="184"/>
      <c r="O258" s="184"/>
      <c r="P258" s="190"/>
      <c r="Q258" s="184"/>
      <c r="R258" s="184"/>
      <c r="S258" s="190"/>
      <c r="T258" s="184"/>
      <c r="U258" s="184"/>
      <c r="V258" s="190"/>
      <c r="W258" s="184"/>
      <c r="X258" s="184"/>
      <c r="Y258" s="190"/>
      <c r="Z258" s="184"/>
      <c r="AA258" s="184"/>
      <c r="AB258" s="190"/>
      <c r="AC258" s="184"/>
      <c r="AD258" s="184"/>
      <c r="AE258" s="190"/>
      <c r="AF258" s="184"/>
      <c r="AG258" s="184"/>
      <c r="AH258" s="190"/>
      <c r="AI258" s="184"/>
      <c r="AJ258" s="184"/>
      <c r="AK258" s="190"/>
      <c r="AL258" s="184"/>
      <c r="AM258" s="184"/>
      <c r="AN258" s="184"/>
      <c r="AO258" s="184"/>
      <c r="AP258" s="190"/>
      <c r="AQ258" s="190"/>
      <c r="AR258" s="190"/>
      <c r="AS258" s="184"/>
      <c r="AT258" s="184"/>
      <c r="AU258" s="190"/>
      <c r="AV258" s="300"/>
    </row>
    <row r="259" spans="1:48" ht="26.4">
      <c r="A259" s="298"/>
      <c r="B259" s="299"/>
      <c r="C259" s="299"/>
      <c r="D259" s="188" t="s">
        <v>2</v>
      </c>
      <c r="E259" s="233">
        <f t="shared" si="85"/>
        <v>0</v>
      </c>
      <c r="F259" s="233">
        <f t="shared" si="85"/>
        <v>0</v>
      </c>
      <c r="G259" s="186" t="e">
        <f t="shared" si="71"/>
        <v>#DIV/0!</v>
      </c>
      <c r="H259" s="184"/>
      <c r="I259" s="184"/>
      <c r="J259" s="190"/>
      <c r="K259" s="184"/>
      <c r="L259" s="184"/>
      <c r="M259" s="190"/>
      <c r="N259" s="184"/>
      <c r="O259" s="184"/>
      <c r="P259" s="190"/>
      <c r="Q259" s="184"/>
      <c r="R259" s="184"/>
      <c r="S259" s="190"/>
      <c r="T259" s="184"/>
      <c r="U259" s="184"/>
      <c r="V259" s="190"/>
      <c r="W259" s="184"/>
      <c r="X259" s="184"/>
      <c r="Y259" s="190"/>
      <c r="Z259" s="184"/>
      <c r="AA259" s="184"/>
      <c r="AB259" s="190"/>
      <c r="AC259" s="184"/>
      <c r="AD259" s="184"/>
      <c r="AE259" s="190"/>
      <c r="AF259" s="184"/>
      <c r="AG259" s="184"/>
      <c r="AH259" s="190"/>
      <c r="AI259" s="184"/>
      <c r="AJ259" s="184"/>
      <c r="AK259" s="190"/>
      <c r="AL259" s="190"/>
      <c r="AM259" s="190"/>
      <c r="AN259" s="184"/>
      <c r="AO259" s="184"/>
      <c r="AP259" s="190"/>
      <c r="AQ259" s="190"/>
      <c r="AR259" s="190"/>
      <c r="AS259" s="184"/>
      <c r="AT259" s="184"/>
      <c r="AU259" s="190"/>
      <c r="AV259" s="300"/>
    </row>
    <row r="260" spans="1:48">
      <c r="A260" s="298"/>
      <c r="B260" s="299"/>
      <c r="C260" s="299"/>
      <c r="D260" s="188" t="s">
        <v>43</v>
      </c>
      <c r="E260" s="233">
        <f t="shared" si="85"/>
        <v>527.89</v>
      </c>
      <c r="F260" s="233">
        <f t="shared" si="85"/>
        <v>527.89</v>
      </c>
      <c r="G260" s="186">
        <f t="shared" si="71"/>
        <v>100</v>
      </c>
      <c r="H260" s="184"/>
      <c r="I260" s="184"/>
      <c r="J260" s="190"/>
      <c r="K260" s="184"/>
      <c r="L260" s="184"/>
      <c r="M260" s="190"/>
      <c r="N260" s="184"/>
      <c r="O260" s="184"/>
      <c r="P260" s="190"/>
      <c r="Q260" s="184"/>
      <c r="R260" s="184"/>
      <c r="S260" s="190"/>
      <c r="T260" s="184"/>
      <c r="U260" s="184"/>
      <c r="V260" s="190"/>
      <c r="W260" s="184"/>
      <c r="X260" s="184"/>
      <c r="Y260" s="190"/>
      <c r="Z260" s="184"/>
      <c r="AA260" s="184"/>
      <c r="AB260" s="190"/>
      <c r="AC260" s="170">
        <v>301.68115</v>
      </c>
      <c r="AD260" s="170">
        <v>301.68115</v>
      </c>
      <c r="AE260" s="190"/>
      <c r="AF260" s="170">
        <f>527.89-301.68115</f>
        <v>226.20884999999998</v>
      </c>
      <c r="AG260" s="170">
        <f>527.89-301.68115</f>
        <v>226.20884999999998</v>
      </c>
      <c r="AH260" s="190"/>
      <c r="AI260" s="184"/>
      <c r="AJ260" s="184"/>
      <c r="AK260" s="190"/>
      <c r="AL260" s="190"/>
      <c r="AM260" s="190"/>
      <c r="AN260" s="184"/>
      <c r="AO260" s="184"/>
      <c r="AP260" s="190"/>
      <c r="AQ260" s="190"/>
      <c r="AR260" s="190"/>
      <c r="AS260" s="184"/>
      <c r="AT260" s="184"/>
      <c r="AU260" s="190"/>
      <c r="AV260" s="300"/>
    </row>
    <row r="261" spans="1:48" ht="27">
      <c r="A261" s="298"/>
      <c r="B261" s="299"/>
      <c r="C261" s="299"/>
      <c r="D261" s="189" t="s">
        <v>273</v>
      </c>
      <c r="E261" s="233">
        <f t="shared" si="85"/>
        <v>0</v>
      </c>
      <c r="F261" s="233">
        <f t="shared" si="85"/>
        <v>0</v>
      </c>
      <c r="G261" s="186" t="e">
        <f t="shared" si="71"/>
        <v>#DIV/0!</v>
      </c>
      <c r="H261" s="184"/>
      <c r="I261" s="184"/>
      <c r="J261" s="190"/>
      <c r="K261" s="184"/>
      <c r="L261" s="184"/>
      <c r="M261" s="190"/>
      <c r="N261" s="184"/>
      <c r="O261" s="184"/>
      <c r="P261" s="190"/>
      <c r="Q261" s="184"/>
      <c r="R261" s="184"/>
      <c r="S261" s="190"/>
      <c r="T261" s="184"/>
      <c r="U261" s="184"/>
      <c r="V261" s="190"/>
      <c r="W261" s="184"/>
      <c r="X261" s="184"/>
      <c r="Y261" s="190"/>
      <c r="Z261" s="184"/>
      <c r="AA261" s="184"/>
      <c r="AB261" s="190"/>
      <c r="AC261" s="184"/>
      <c r="AD261" s="184"/>
      <c r="AE261" s="190"/>
      <c r="AF261" s="184"/>
      <c r="AG261" s="184"/>
      <c r="AH261" s="190"/>
      <c r="AI261" s="184"/>
      <c r="AJ261" s="184"/>
      <c r="AK261" s="190"/>
      <c r="AL261" s="190"/>
      <c r="AM261" s="190"/>
      <c r="AN261" s="184"/>
      <c r="AO261" s="184"/>
      <c r="AP261" s="190"/>
      <c r="AQ261" s="190"/>
      <c r="AR261" s="190"/>
      <c r="AS261" s="184"/>
      <c r="AT261" s="184"/>
      <c r="AU261" s="190"/>
      <c r="AV261" s="300"/>
    </row>
    <row r="262" spans="1:48">
      <c r="A262" s="298" t="s">
        <v>480</v>
      </c>
      <c r="B262" s="299" t="s">
        <v>547</v>
      </c>
      <c r="C262" s="299" t="s">
        <v>476</v>
      </c>
      <c r="D262" s="192" t="s">
        <v>41</v>
      </c>
      <c r="E262" s="233">
        <f t="shared" si="85"/>
        <v>4014.6080000000002</v>
      </c>
      <c r="F262" s="233">
        <f t="shared" si="85"/>
        <v>0</v>
      </c>
      <c r="G262" s="186">
        <f t="shared" si="71"/>
        <v>0</v>
      </c>
      <c r="H262" s="186">
        <f>SUM(H263:H265)</f>
        <v>0</v>
      </c>
      <c r="I262" s="186">
        <f t="shared" ref="I262:AU262" si="89">SUM(I263:I265)</f>
        <v>0</v>
      </c>
      <c r="J262" s="186">
        <f t="shared" si="89"/>
        <v>0</v>
      </c>
      <c r="K262" s="186">
        <f t="shared" si="89"/>
        <v>0</v>
      </c>
      <c r="L262" s="186">
        <f t="shared" si="89"/>
        <v>0</v>
      </c>
      <c r="M262" s="186">
        <f t="shared" si="89"/>
        <v>0</v>
      </c>
      <c r="N262" s="186">
        <f t="shared" si="89"/>
        <v>0</v>
      </c>
      <c r="O262" s="186">
        <f t="shared" si="89"/>
        <v>0</v>
      </c>
      <c r="P262" s="186">
        <f t="shared" si="89"/>
        <v>0</v>
      </c>
      <c r="Q262" s="186">
        <f t="shared" si="89"/>
        <v>0</v>
      </c>
      <c r="R262" s="186">
        <f t="shared" si="89"/>
        <v>0</v>
      </c>
      <c r="S262" s="186">
        <f t="shared" si="89"/>
        <v>0</v>
      </c>
      <c r="T262" s="186">
        <f t="shared" si="89"/>
        <v>0</v>
      </c>
      <c r="U262" s="186">
        <f t="shared" si="89"/>
        <v>0</v>
      </c>
      <c r="V262" s="186">
        <f t="shared" si="89"/>
        <v>0</v>
      </c>
      <c r="W262" s="186">
        <f t="shared" si="89"/>
        <v>0</v>
      </c>
      <c r="X262" s="186">
        <f t="shared" si="89"/>
        <v>0</v>
      </c>
      <c r="Y262" s="186">
        <f t="shared" si="89"/>
        <v>0</v>
      </c>
      <c r="Z262" s="186">
        <f t="shared" si="89"/>
        <v>0</v>
      </c>
      <c r="AA262" s="186">
        <f t="shared" si="89"/>
        <v>0</v>
      </c>
      <c r="AB262" s="186">
        <f t="shared" si="89"/>
        <v>0</v>
      </c>
      <c r="AC262" s="186">
        <f t="shared" si="89"/>
        <v>0</v>
      </c>
      <c r="AD262" s="186">
        <f t="shared" si="89"/>
        <v>0</v>
      </c>
      <c r="AE262" s="186">
        <f t="shared" si="89"/>
        <v>0</v>
      </c>
      <c r="AF262" s="186">
        <f t="shared" si="89"/>
        <v>4014.6080000000002</v>
      </c>
      <c r="AG262" s="186">
        <f t="shared" si="89"/>
        <v>0</v>
      </c>
      <c r="AH262" s="186">
        <f t="shared" si="89"/>
        <v>0</v>
      </c>
      <c r="AI262" s="186">
        <f t="shared" si="89"/>
        <v>0</v>
      </c>
      <c r="AJ262" s="186">
        <f t="shared" si="89"/>
        <v>0</v>
      </c>
      <c r="AK262" s="186">
        <f t="shared" si="89"/>
        <v>0</v>
      </c>
      <c r="AL262" s="186">
        <f t="shared" si="89"/>
        <v>0</v>
      </c>
      <c r="AM262" s="186">
        <f t="shared" si="89"/>
        <v>0</v>
      </c>
      <c r="AN262" s="186">
        <f t="shared" si="89"/>
        <v>0</v>
      </c>
      <c r="AO262" s="186">
        <f t="shared" si="89"/>
        <v>0</v>
      </c>
      <c r="AP262" s="186">
        <f t="shared" si="89"/>
        <v>0</v>
      </c>
      <c r="AQ262" s="186">
        <f t="shared" si="89"/>
        <v>0</v>
      </c>
      <c r="AR262" s="186">
        <f t="shared" si="89"/>
        <v>0</v>
      </c>
      <c r="AS262" s="186">
        <f t="shared" si="89"/>
        <v>0</v>
      </c>
      <c r="AT262" s="186">
        <f t="shared" si="89"/>
        <v>0</v>
      </c>
      <c r="AU262" s="186">
        <f t="shared" si="89"/>
        <v>0</v>
      </c>
      <c r="AV262" s="300"/>
    </row>
    <row r="263" spans="1:48">
      <c r="A263" s="298"/>
      <c r="B263" s="299"/>
      <c r="C263" s="299"/>
      <c r="D263" s="188" t="s">
        <v>37</v>
      </c>
      <c r="E263" s="233">
        <f t="shared" si="85"/>
        <v>0</v>
      </c>
      <c r="F263" s="233">
        <f t="shared" si="85"/>
        <v>0</v>
      </c>
      <c r="G263" s="186" t="e">
        <f t="shared" si="71"/>
        <v>#DIV/0!</v>
      </c>
      <c r="H263" s="184"/>
      <c r="I263" s="184"/>
      <c r="J263" s="190"/>
      <c r="K263" s="184"/>
      <c r="L263" s="184"/>
      <c r="M263" s="190"/>
      <c r="N263" s="184"/>
      <c r="O263" s="184"/>
      <c r="P263" s="190"/>
      <c r="Q263" s="184"/>
      <c r="R263" s="184"/>
      <c r="S263" s="190"/>
      <c r="T263" s="184"/>
      <c r="U263" s="184"/>
      <c r="V263" s="190"/>
      <c r="W263" s="184"/>
      <c r="X263" s="184"/>
      <c r="Y263" s="190"/>
      <c r="Z263" s="184"/>
      <c r="AA263" s="184"/>
      <c r="AB263" s="190"/>
      <c r="AC263" s="184"/>
      <c r="AD263" s="184"/>
      <c r="AE263" s="190"/>
      <c r="AF263" s="184"/>
      <c r="AG263" s="184"/>
      <c r="AH263" s="190"/>
      <c r="AI263" s="184"/>
      <c r="AJ263" s="184"/>
      <c r="AK263" s="190"/>
      <c r="AL263" s="184"/>
      <c r="AM263" s="184"/>
      <c r="AN263" s="184"/>
      <c r="AO263" s="184"/>
      <c r="AP263" s="190"/>
      <c r="AQ263" s="190"/>
      <c r="AR263" s="190"/>
      <c r="AS263" s="184"/>
      <c r="AT263" s="184"/>
      <c r="AU263" s="190"/>
      <c r="AV263" s="300"/>
    </row>
    <row r="264" spans="1:48" ht="26.4">
      <c r="A264" s="298"/>
      <c r="B264" s="299"/>
      <c r="C264" s="299"/>
      <c r="D264" s="188" t="s">
        <v>2</v>
      </c>
      <c r="E264" s="233">
        <f t="shared" si="85"/>
        <v>0</v>
      </c>
      <c r="F264" s="233">
        <f t="shared" si="85"/>
        <v>0</v>
      </c>
      <c r="G264" s="186" t="e">
        <f t="shared" si="71"/>
        <v>#DIV/0!</v>
      </c>
      <c r="H264" s="184"/>
      <c r="I264" s="184"/>
      <c r="J264" s="190"/>
      <c r="K264" s="184"/>
      <c r="L264" s="184"/>
      <c r="M264" s="190"/>
      <c r="N264" s="184"/>
      <c r="O264" s="184"/>
      <c r="P264" s="190"/>
      <c r="Q264" s="184"/>
      <c r="R264" s="184"/>
      <c r="S264" s="190"/>
      <c r="T264" s="184"/>
      <c r="U264" s="184"/>
      <c r="V264" s="190"/>
      <c r="W264" s="184"/>
      <c r="X264" s="184"/>
      <c r="Y264" s="190"/>
      <c r="Z264" s="184"/>
      <c r="AA264" s="184"/>
      <c r="AB264" s="190"/>
      <c r="AC264" s="184"/>
      <c r="AD264" s="184"/>
      <c r="AE264" s="190"/>
      <c r="AF264" s="184"/>
      <c r="AG264" s="184"/>
      <c r="AH264" s="190"/>
      <c r="AI264" s="184"/>
      <c r="AJ264" s="184"/>
      <c r="AK264" s="190"/>
      <c r="AL264" s="190"/>
      <c r="AM264" s="190"/>
      <c r="AN264" s="184"/>
      <c r="AO264" s="184"/>
      <c r="AP264" s="190"/>
      <c r="AQ264" s="190"/>
      <c r="AR264" s="190"/>
      <c r="AS264" s="184"/>
      <c r="AT264" s="184"/>
      <c r="AU264" s="190"/>
      <c r="AV264" s="300"/>
    </row>
    <row r="265" spans="1:48">
      <c r="A265" s="298"/>
      <c r="B265" s="299"/>
      <c r="C265" s="299"/>
      <c r="D265" s="188" t="s">
        <v>43</v>
      </c>
      <c r="E265" s="233">
        <f t="shared" si="85"/>
        <v>4014.6080000000002</v>
      </c>
      <c r="F265" s="233">
        <f t="shared" si="85"/>
        <v>0</v>
      </c>
      <c r="G265" s="186">
        <f t="shared" si="71"/>
        <v>0</v>
      </c>
      <c r="H265" s="184"/>
      <c r="I265" s="184"/>
      <c r="J265" s="190"/>
      <c r="K265" s="184"/>
      <c r="L265" s="184"/>
      <c r="M265" s="190"/>
      <c r="N265" s="184"/>
      <c r="O265" s="184"/>
      <c r="P265" s="190"/>
      <c r="Q265" s="184"/>
      <c r="R265" s="184"/>
      <c r="S265" s="190"/>
      <c r="T265" s="184"/>
      <c r="U265" s="184"/>
      <c r="V265" s="190"/>
      <c r="W265" s="184"/>
      <c r="X265" s="184"/>
      <c r="Y265" s="190"/>
      <c r="Z265" s="184"/>
      <c r="AA265" s="184"/>
      <c r="AB265" s="190"/>
      <c r="AC265" s="170"/>
      <c r="AD265" s="184"/>
      <c r="AE265" s="190"/>
      <c r="AF265" s="170">
        <v>4014.6080000000002</v>
      </c>
      <c r="AG265" s="184"/>
      <c r="AH265" s="190"/>
      <c r="AI265" s="184"/>
      <c r="AJ265" s="184"/>
      <c r="AK265" s="190"/>
      <c r="AL265" s="190"/>
      <c r="AM265" s="190"/>
      <c r="AN265" s="184"/>
      <c r="AO265" s="184"/>
      <c r="AP265" s="190"/>
      <c r="AQ265" s="190"/>
      <c r="AR265" s="190"/>
      <c r="AS265" s="184"/>
      <c r="AT265" s="184"/>
      <c r="AU265" s="190"/>
      <c r="AV265" s="300"/>
    </row>
    <row r="266" spans="1:48" ht="27">
      <c r="A266" s="298"/>
      <c r="B266" s="299"/>
      <c r="C266" s="299"/>
      <c r="D266" s="189" t="s">
        <v>273</v>
      </c>
      <c r="E266" s="233">
        <f t="shared" si="85"/>
        <v>0</v>
      </c>
      <c r="F266" s="233">
        <f t="shared" si="85"/>
        <v>0</v>
      </c>
      <c r="G266" s="186" t="e">
        <f t="shared" si="71"/>
        <v>#DIV/0!</v>
      </c>
      <c r="H266" s="184"/>
      <c r="I266" s="184"/>
      <c r="J266" s="190"/>
      <c r="K266" s="184"/>
      <c r="L266" s="184"/>
      <c r="M266" s="190"/>
      <c r="N266" s="184"/>
      <c r="O266" s="184"/>
      <c r="P266" s="190"/>
      <c r="Q266" s="184"/>
      <c r="R266" s="184"/>
      <c r="S266" s="190"/>
      <c r="T266" s="184"/>
      <c r="U266" s="184"/>
      <c r="V266" s="190"/>
      <c r="W266" s="184"/>
      <c r="X266" s="184"/>
      <c r="Y266" s="190"/>
      <c r="Z266" s="184"/>
      <c r="AA266" s="184"/>
      <c r="AB266" s="190"/>
      <c r="AC266" s="184"/>
      <c r="AD266" s="184"/>
      <c r="AE266" s="190"/>
      <c r="AF266" s="184"/>
      <c r="AG266" s="184"/>
      <c r="AH266" s="190"/>
      <c r="AI266" s="184"/>
      <c r="AJ266" s="184"/>
      <c r="AK266" s="190"/>
      <c r="AL266" s="190"/>
      <c r="AM266" s="190"/>
      <c r="AN266" s="184"/>
      <c r="AO266" s="184"/>
      <c r="AP266" s="190"/>
      <c r="AQ266" s="190"/>
      <c r="AR266" s="190"/>
      <c r="AS266" s="184"/>
      <c r="AT266" s="184"/>
      <c r="AU266" s="190"/>
      <c r="AV266" s="300"/>
    </row>
    <row r="267" spans="1:48">
      <c r="A267" s="298" t="s">
        <v>481</v>
      </c>
      <c r="B267" s="299" t="s">
        <v>548</v>
      </c>
      <c r="C267" s="299" t="s">
        <v>476</v>
      </c>
      <c r="D267" s="192" t="s">
        <v>41</v>
      </c>
      <c r="E267" s="233">
        <f t="shared" si="85"/>
        <v>5630.71</v>
      </c>
      <c r="F267" s="233">
        <f t="shared" si="85"/>
        <v>0</v>
      </c>
      <c r="G267" s="186">
        <f t="shared" si="71"/>
        <v>0</v>
      </c>
      <c r="H267" s="186">
        <f>SUM(H268:H270)</f>
        <v>0</v>
      </c>
      <c r="I267" s="186">
        <f t="shared" ref="I267:AU267" si="90">SUM(I268:I270)</f>
        <v>0</v>
      </c>
      <c r="J267" s="186">
        <f t="shared" si="90"/>
        <v>0</v>
      </c>
      <c r="K267" s="186">
        <f t="shared" si="90"/>
        <v>0</v>
      </c>
      <c r="L267" s="186">
        <f t="shared" si="90"/>
        <v>0</v>
      </c>
      <c r="M267" s="186">
        <f t="shared" si="90"/>
        <v>0</v>
      </c>
      <c r="N267" s="186">
        <f t="shared" si="90"/>
        <v>0</v>
      </c>
      <c r="O267" s="186">
        <f t="shared" si="90"/>
        <v>0</v>
      </c>
      <c r="P267" s="186">
        <f t="shared" si="90"/>
        <v>0</v>
      </c>
      <c r="Q267" s="186">
        <f t="shared" si="90"/>
        <v>0</v>
      </c>
      <c r="R267" s="186">
        <f t="shared" si="90"/>
        <v>0</v>
      </c>
      <c r="S267" s="186">
        <f t="shared" si="90"/>
        <v>0</v>
      </c>
      <c r="T267" s="186">
        <f t="shared" si="90"/>
        <v>0</v>
      </c>
      <c r="U267" s="186">
        <f t="shared" si="90"/>
        <v>0</v>
      </c>
      <c r="V267" s="186">
        <f t="shared" si="90"/>
        <v>0</v>
      </c>
      <c r="W267" s="186">
        <f t="shared" si="90"/>
        <v>0</v>
      </c>
      <c r="X267" s="186">
        <f t="shared" si="90"/>
        <v>0</v>
      </c>
      <c r="Y267" s="186">
        <f t="shared" si="90"/>
        <v>0</v>
      </c>
      <c r="Z267" s="186">
        <f t="shared" si="90"/>
        <v>0</v>
      </c>
      <c r="AA267" s="186">
        <f t="shared" si="90"/>
        <v>0</v>
      </c>
      <c r="AB267" s="186">
        <f t="shared" si="90"/>
        <v>0</v>
      </c>
      <c r="AC267" s="186">
        <f t="shared" si="90"/>
        <v>0</v>
      </c>
      <c r="AD267" s="186">
        <f t="shared" si="90"/>
        <v>0</v>
      </c>
      <c r="AE267" s="186">
        <f t="shared" si="90"/>
        <v>0</v>
      </c>
      <c r="AF267" s="186">
        <f t="shared" si="90"/>
        <v>5630.71</v>
      </c>
      <c r="AG267" s="186">
        <f t="shared" si="90"/>
        <v>0</v>
      </c>
      <c r="AH267" s="186">
        <f t="shared" si="90"/>
        <v>0</v>
      </c>
      <c r="AI267" s="186">
        <f t="shared" si="90"/>
        <v>0</v>
      </c>
      <c r="AJ267" s="186">
        <f t="shared" si="90"/>
        <v>0</v>
      </c>
      <c r="AK267" s="186">
        <f t="shared" si="90"/>
        <v>0</v>
      </c>
      <c r="AL267" s="186">
        <f t="shared" si="90"/>
        <v>0</v>
      </c>
      <c r="AM267" s="186">
        <f t="shared" si="90"/>
        <v>0</v>
      </c>
      <c r="AN267" s="186">
        <f t="shared" si="90"/>
        <v>0</v>
      </c>
      <c r="AO267" s="186">
        <f t="shared" si="90"/>
        <v>0</v>
      </c>
      <c r="AP267" s="186">
        <f t="shared" si="90"/>
        <v>0</v>
      </c>
      <c r="AQ267" s="186">
        <f t="shared" si="90"/>
        <v>0</v>
      </c>
      <c r="AR267" s="186">
        <f t="shared" si="90"/>
        <v>0</v>
      </c>
      <c r="AS267" s="186">
        <f t="shared" si="90"/>
        <v>0</v>
      </c>
      <c r="AT267" s="186">
        <f t="shared" si="90"/>
        <v>0</v>
      </c>
      <c r="AU267" s="186">
        <f t="shared" si="90"/>
        <v>0</v>
      </c>
      <c r="AV267" s="300"/>
    </row>
    <row r="268" spans="1:48">
      <c r="A268" s="298"/>
      <c r="B268" s="299"/>
      <c r="C268" s="299"/>
      <c r="D268" s="188" t="s">
        <v>37</v>
      </c>
      <c r="E268" s="233">
        <f t="shared" si="85"/>
        <v>0</v>
      </c>
      <c r="F268" s="233">
        <f t="shared" si="85"/>
        <v>0</v>
      </c>
      <c r="G268" s="186" t="e">
        <f t="shared" si="71"/>
        <v>#DIV/0!</v>
      </c>
      <c r="H268" s="184"/>
      <c r="I268" s="184"/>
      <c r="J268" s="190"/>
      <c r="K268" s="184"/>
      <c r="L268" s="184"/>
      <c r="M268" s="190"/>
      <c r="N268" s="184"/>
      <c r="O268" s="184"/>
      <c r="P268" s="190"/>
      <c r="Q268" s="184"/>
      <c r="R268" s="184"/>
      <c r="S268" s="190"/>
      <c r="T268" s="184"/>
      <c r="U268" s="184"/>
      <c r="V268" s="190"/>
      <c r="W268" s="184"/>
      <c r="X268" s="184"/>
      <c r="Y268" s="190"/>
      <c r="Z268" s="184"/>
      <c r="AA268" s="184"/>
      <c r="AB268" s="190"/>
      <c r="AC268" s="184"/>
      <c r="AD268" s="184"/>
      <c r="AE268" s="190"/>
      <c r="AF268" s="184"/>
      <c r="AG268" s="184"/>
      <c r="AH268" s="190"/>
      <c r="AI268" s="184"/>
      <c r="AJ268" s="184"/>
      <c r="AK268" s="190"/>
      <c r="AL268" s="184"/>
      <c r="AM268" s="184"/>
      <c r="AN268" s="184"/>
      <c r="AO268" s="184"/>
      <c r="AP268" s="190"/>
      <c r="AQ268" s="190"/>
      <c r="AR268" s="190"/>
      <c r="AS268" s="184"/>
      <c r="AT268" s="184"/>
      <c r="AU268" s="190"/>
      <c r="AV268" s="300"/>
    </row>
    <row r="269" spans="1:48" ht="26.4">
      <c r="A269" s="298"/>
      <c r="B269" s="299"/>
      <c r="C269" s="299"/>
      <c r="D269" s="188" t="s">
        <v>2</v>
      </c>
      <c r="E269" s="233">
        <f t="shared" si="85"/>
        <v>0</v>
      </c>
      <c r="F269" s="233">
        <f t="shared" si="85"/>
        <v>0</v>
      </c>
      <c r="G269" s="186" t="e">
        <f t="shared" si="71"/>
        <v>#DIV/0!</v>
      </c>
      <c r="H269" s="184"/>
      <c r="I269" s="184"/>
      <c r="J269" s="190"/>
      <c r="K269" s="184"/>
      <c r="L269" s="184"/>
      <c r="M269" s="190"/>
      <c r="N269" s="184"/>
      <c r="O269" s="184"/>
      <c r="P269" s="190"/>
      <c r="Q269" s="184"/>
      <c r="R269" s="184"/>
      <c r="S269" s="190"/>
      <c r="T269" s="184"/>
      <c r="U269" s="184"/>
      <c r="V269" s="190"/>
      <c r="W269" s="184"/>
      <c r="X269" s="184"/>
      <c r="Y269" s="190"/>
      <c r="Z269" s="184"/>
      <c r="AA269" s="184"/>
      <c r="AB269" s="190"/>
      <c r="AC269" s="184"/>
      <c r="AD269" s="184"/>
      <c r="AE269" s="190"/>
      <c r="AF269" s="184"/>
      <c r="AG269" s="184"/>
      <c r="AH269" s="190"/>
      <c r="AI269" s="184"/>
      <c r="AJ269" s="184"/>
      <c r="AK269" s="190"/>
      <c r="AL269" s="190"/>
      <c r="AM269" s="190"/>
      <c r="AN269" s="184"/>
      <c r="AO269" s="184"/>
      <c r="AP269" s="190"/>
      <c r="AQ269" s="190"/>
      <c r="AR269" s="190"/>
      <c r="AS269" s="184"/>
      <c r="AT269" s="184"/>
      <c r="AU269" s="190"/>
      <c r="AV269" s="300"/>
    </row>
    <row r="270" spans="1:48">
      <c r="A270" s="298"/>
      <c r="B270" s="299"/>
      <c r="C270" s="299"/>
      <c r="D270" s="188" t="s">
        <v>43</v>
      </c>
      <c r="E270" s="233">
        <f t="shared" si="85"/>
        <v>5630.71</v>
      </c>
      <c r="F270" s="233">
        <f t="shared" si="85"/>
        <v>0</v>
      </c>
      <c r="G270" s="186">
        <f t="shared" si="71"/>
        <v>0</v>
      </c>
      <c r="H270" s="184"/>
      <c r="I270" s="184"/>
      <c r="J270" s="190"/>
      <c r="K270" s="184"/>
      <c r="L270" s="184"/>
      <c r="M270" s="190"/>
      <c r="N270" s="184"/>
      <c r="O270" s="184"/>
      <c r="P270" s="190"/>
      <c r="Q270" s="184"/>
      <c r="R270" s="184"/>
      <c r="S270" s="190"/>
      <c r="T270" s="184"/>
      <c r="U270" s="184"/>
      <c r="V270" s="190"/>
      <c r="W270" s="184"/>
      <c r="X270" s="184"/>
      <c r="Y270" s="190"/>
      <c r="Z270" s="184"/>
      <c r="AA270" s="184"/>
      <c r="AB270" s="190"/>
      <c r="AC270" s="170"/>
      <c r="AD270" s="184"/>
      <c r="AE270" s="190"/>
      <c r="AF270" s="170">
        <v>5630.71</v>
      </c>
      <c r="AG270" s="184"/>
      <c r="AH270" s="190"/>
      <c r="AI270" s="184"/>
      <c r="AJ270" s="184"/>
      <c r="AK270" s="190"/>
      <c r="AL270" s="190"/>
      <c r="AM270" s="190"/>
      <c r="AN270" s="184"/>
      <c r="AO270" s="184"/>
      <c r="AP270" s="190"/>
      <c r="AQ270" s="190"/>
      <c r="AR270" s="190"/>
      <c r="AS270" s="184"/>
      <c r="AT270" s="184"/>
      <c r="AU270" s="190"/>
      <c r="AV270" s="300"/>
    </row>
    <row r="271" spans="1:48" ht="27">
      <c r="A271" s="298"/>
      <c r="B271" s="299"/>
      <c r="C271" s="299"/>
      <c r="D271" s="189" t="s">
        <v>273</v>
      </c>
      <c r="E271" s="233">
        <f t="shared" si="85"/>
        <v>0</v>
      </c>
      <c r="F271" s="233">
        <f t="shared" si="85"/>
        <v>0</v>
      </c>
      <c r="G271" s="186" t="e">
        <f t="shared" si="71"/>
        <v>#DIV/0!</v>
      </c>
      <c r="H271" s="184"/>
      <c r="I271" s="184"/>
      <c r="J271" s="190"/>
      <c r="K271" s="184"/>
      <c r="L271" s="184"/>
      <c r="M271" s="190"/>
      <c r="N271" s="184"/>
      <c r="O271" s="184"/>
      <c r="P271" s="190"/>
      <c r="Q271" s="184"/>
      <c r="R271" s="184"/>
      <c r="S271" s="190"/>
      <c r="T271" s="184"/>
      <c r="U271" s="184"/>
      <c r="V271" s="190"/>
      <c r="W271" s="184"/>
      <c r="X271" s="184"/>
      <c r="Y271" s="190"/>
      <c r="Z271" s="184"/>
      <c r="AA271" s="184"/>
      <c r="AB271" s="190"/>
      <c r="AC271" s="184"/>
      <c r="AD271" s="184"/>
      <c r="AE271" s="190"/>
      <c r="AF271" s="184"/>
      <c r="AG271" s="184"/>
      <c r="AH271" s="190"/>
      <c r="AI271" s="184"/>
      <c r="AJ271" s="184"/>
      <c r="AK271" s="190"/>
      <c r="AL271" s="190"/>
      <c r="AM271" s="190"/>
      <c r="AN271" s="184"/>
      <c r="AO271" s="184"/>
      <c r="AP271" s="190"/>
      <c r="AQ271" s="190"/>
      <c r="AR271" s="190"/>
      <c r="AS271" s="184"/>
      <c r="AT271" s="184"/>
      <c r="AU271" s="190"/>
      <c r="AV271" s="300"/>
    </row>
    <row r="272" spans="1:48">
      <c r="A272" s="298" t="s">
        <v>482</v>
      </c>
      <c r="B272" s="299" t="s">
        <v>551</v>
      </c>
      <c r="C272" s="299" t="s">
        <v>476</v>
      </c>
      <c r="D272" s="192" t="s">
        <v>41</v>
      </c>
      <c r="E272" s="233">
        <f t="shared" si="85"/>
        <v>2900</v>
      </c>
      <c r="F272" s="233">
        <f t="shared" si="85"/>
        <v>0</v>
      </c>
      <c r="G272" s="186">
        <f t="shared" si="71"/>
        <v>0</v>
      </c>
      <c r="H272" s="186">
        <f>SUM(H273:H275)</f>
        <v>0</v>
      </c>
      <c r="I272" s="186">
        <f t="shared" ref="I272:AU272" si="91">SUM(I273:I275)</f>
        <v>0</v>
      </c>
      <c r="J272" s="186">
        <f t="shared" si="91"/>
        <v>0</v>
      </c>
      <c r="K272" s="186">
        <f t="shared" si="91"/>
        <v>0</v>
      </c>
      <c r="L272" s="186">
        <f t="shared" si="91"/>
        <v>0</v>
      </c>
      <c r="M272" s="186">
        <f t="shared" si="91"/>
        <v>0</v>
      </c>
      <c r="N272" s="186">
        <f t="shared" si="91"/>
        <v>0</v>
      </c>
      <c r="O272" s="186">
        <f t="shared" si="91"/>
        <v>0</v>
      </c>
      <c r="P272" s="186">
        <f t="shared" si="91"/>
        <v>0</v>
      </c>
      <c r="Q272" s="186">
        <f t="shared" si="91"/>
        <v>0</v>
      </c>
      <c r="R272" s="186">
        <f t="shared" si="91"/>
        <v>0</v>
      </c>
      <c r="S272" s="186">
        <f t="shared" si="91"/>
        <v>0</v>
      </c>
      <c r="T272" s="186">
        <f t="shared" si="91"/>
        <v>0</v>
      </c>
      <c r="U272" s="186">
        <f t="shared" si="91"/>
        <v>0</v>
      </c>
      <c r="V272" s="186">
        <f t="shared" si="91"/>
        <v>0</v>
      </c>
      <c r="W272" s="186">
        <f t="shared" si="91"/>
        <v>0</v>
      </c>
      <c r="X272" s="186">
        <f t="shared" si="91"/>
        <v>0</v>
      </c>
      <c r="Y272" s="186">
        <f t="shared" si="91"/>
        <v>0</v>
      </c>
      <c r="Z272" s="186">
        <f t="shared" si="91"/>
        <v>0</v>
      </c>
      <c r="AA272" s="186">
        <f t="shared" si="91"/>
        <v>0</v>
      </c>
      <c r="AB272" s="186">
        <f t="shared" si="91"/>
        <v>0</v>
      </c>
      <c r="AC272" s="186">
        <f t="shared" si="91"/>
        <v>0</v>
      </c>
      <c r="AD272" s="186">
        <f t="shared" si="91"/>
        <v>0</v>
      </c>
      <c r="AE272" s="186">
        <f t="shared" si="91"/>
        <v>0</v>
      </c>
      <c r="AF272" s="186">
        <f t="shared" si="91"/>
        <v>2900</v>
      </c>
      <c r="AG272" s="186">
        <f t="shared" si="91"/>
        <v>0</v>
      </c>
      <c r="AH272" s="186">
        <f t="shared" si="91"/>
        <v>0</v>
      </c>
      <c r="AI272" s="186">
        <f t="shared" si="91"/>
        <v>0</v>
      </c>
      <c r="AJ272" s="186">
        <f t="shared" si="91"/>
        <v>0</v>
      </c>
      <c r="AK272" s="186">
        <f t="shared" si="91"/>
        <v>0</v>
      </c>
      <c r="AL272" s="186">
        <f t="shared" si="91"/>
        <v>0</v>
      </c>
      <c r="AM272" s="186">
        <f t="shared" si="91"/>
        <v>0</v>
      </c>
      <c r="AN272" s="186">
        <f t="shared" si="91"/>
        <v>0</v>
      </c>
      <c r="AO272" s="186">
        <f t="shared" si="91"/>
        <v>0</v>
      </c>
      <c r="AP272" s="186">
        <f t="shared" si="91"/>
        <v>0</v>
      </c>
      <c r="AQ272" s="186">
        <f t="shared" si="91"/>
        <v>0</v>
      </c>
      <c r="AR272" s="186">
        <f t="shared" si="91"/>
        <v>0</v>
      </c>
      <c r="AS272" s="186">
        <f t="shared" si="91"/>
        <v>0</v>
      </c>
      <c r="AT272" s="186">
        <f t="shared" si="91"/>
        <v>0</v>
      </c>
      <c r="AU272" s="186">
        <f t="shared" si="91"/>
        <v>0</v>
      </c>
      <c r="AV272" s="300"/>
    </row>
    <row r="273" spans="1:48">
      <c r="A273" s="298"/>
      <c r="B273" s="299"/>
      <c r="C273" s="299"/>
      <c r="D273" s="188" t="s">
        <v>37</v>
      </c>
      <c r="E273" s="233">
        <f t="shared" si="85"/>
        <v>0</v>
      </c>
      <c r="F273" s="233">
        <f t="shared" si="85"/>
        <v>0</v>
      </c>
      <c r="G273" s="186" t="e">
        <f t="shared" si="71"/>
        <v>#DIV/0!</v>
      </c>
      <c r="H273" s="184"/>
      <c r="I273" s="184"/>
      <c r="J273" s="190"/>
      <c r="K273" s="184"/>
      <c r="L273" s="184"/>
      <c r="M273" s="190"/>
      <c r="N273" s="184"/>
      <c r="O273" s="184"/>
      <c r="P273" s="190"/>
      <c r="Q273" s="184"/>
      <c r="R273" s="184"/>
      <c r="S273" s="190"/>
      <c r="T273" s="184"/>
      <c r="U273" s="184"/>
      <c r="V273" s="190"/>
      <c r="W273" s="184"/>
      <c r="X273" s="184"/>
      <c r="Y273" s="190"/>
      <c r="Z273" s="184"/>
      <c r="AA273" s="184"/>
      <c r="AB273" s="190"/>
      <c r="AC273" s="184"/>
      <c r="AD273" s="184"/>
      <c r="AE273" s="190"/>
      <c r="AF273" s="184"/>
      <c r="AG273" s="184"/>
      <c r="AH273" s="190"/>
      <c r="AI273" s="184"/>
      <c r="AJ273" s="184"/>
      <c r="AK273" s="190"/>
      <c r="AL273" s="184"/>
      <c r="AM273" s="184"/>
      <c r="AN273" s="184"/>
      <c r="AO273" s="184"/>
      <c r="AP273" s="190"/>
      <c r="AQ273" s="190"/>
      <c r="AR273" s="190"/>
      <c r="AS273" s="184"/>
      <c r="AT273" s="184"/>
      <c r="AU273" s="190"/>
      <c r="AV273" s="300"/>
    </row>
    <row r="274" spans="1:48" ht="26.4">
      <c r="A274" s="298"/>
      <c r="B274" s="299"/>
      <c r="C274" s="299"/>
      <c r="D274" s="188" t="s">
        <v>2</v>
      </c>
      <c r="E274" s="233">
        <f t="shared" si="85"/>
        <v>0</v>
      </c>
      <c r="F274" s="233">
        <f t="shared" si="85"/>
        <v>0</v>
      </c>
      <c r="G274" s="186" t="e">
        <f t="shared" si="71"/>
        <v>#DIV/0!</v>
      </c>
      <c r="H274" s="184"/>
      <c r="I274" s="184"/>
      <c r="J274" s="190"/>
      <c r="K274" s="184"/>
      <c r="L274" s="184"/>
      <c r="M274" s="190"/>
      <c r="N274" s="184"/>
      <c r="O274" s="184"/>
      <c r="P274" s="190"/>
      <c r="Q274" s="184"/>
      <c r="R274" s="184"/>
      <c r="S274" s="190"/>
      <c r="T274" s="184"/>
      <c r="U274" s="184"/>
      <c r="V274" s="190"/>
      <c r="W274" s="184"/>
      <c r="X274" s="184"/>
      <c r="Y274" s="190"/>
      <c r="Z274" s="184"/>
      <c r="AA274" s="184"/>
      <c r="AB274" s="190"/>
      <c r="AC274" s="184"/>
      <c r="AD274" s="184"/>
      <c r="AE274" s="190"/>
      <c r="AF274" s="184"/>
      <c r="AG274" s="184"/>
      <c r="AH274" s="190"/>
      <c r="AI274" s="184"/>
      <c r="AJ274" s="184"/>
      <c r="AK274" s="190"/>
      <c r="AL274" s="190"/>
      <c r="AM274" s="190"/>
      <c r="AN274" s="184"/>
      <c r="AO274" s="184"/>
      <c r="AP274" s="190"/>
      <c r="AQ274" s="190"/>
      <c r="AR274" s="190"/>
      <c r="AS274" s="184"/>
      <c r="AT274" s="184"/>
      <c r="AU274" s="190"/>
      <c r="AV274" s="300"/>
    </row>
    <row r="275" spans="1:48">
      <c r="A275" s="298"/>
      <c r="B275" s="299"/>
      <c r="C275" s="299"/>
      <c r="D275" s="188" t="s">
        <v>43</v>
      </c>
      <c r="E275" s="233">
        <f t="shared" si="85"/>
        <v>2900</v>
      </c>
      <c r="F275" s="233">
        <f t="shared" si="85"/>
        <v>0</v>
      </c>
      <c r="G275" s="186">
        <f t="shared" si="71"/>
        <v>0</v>
      </c>
      <c r="H275" s="184"/>
      <c r="I275" s="184"/>
      <c r="J275" s="190"/>
      <c r="K275" s="184"/>
      <c r="L275" s="184"/>
      <c r="M275" s="190"/>
      <c r="N275" s="184"/>
      <c r="O275" s="184"/>
      <c r="P275" s="190"/>
      <c r="Q275" s="184"/>
      <c r="R275" s="184"/>
      <c r="S275" s="190"/>
      <c r="T275" s="184"/>
      <c r="U275" s="184"/>
      <c r="V275" s="190"/>
      <c r="W275" s="184"/>
      <c r="X275" s="184"/>
      <c r="Y275" s="190"/>
      <c r="Z275" s="184"/>
      <c r="AA275" s="184"/>
      <c r="AB275" s="190"/>
      <c r="AC275" s="184"/>
      <c r="AD275" s="184"/>
      <c r="AE275" s="190"/>
      <c r="AF275" s="184">
        <v>2900</v>
      </c>
      <c r="AG275" s="184"/>
      <c r="AH275" s="190"/>
      <c r="AI275" s="184"/>
      <c r="AJ275" s="184"/>
      <c r="AK275" s="190"/>
      <c r="AL275" s="190"/>
      <c r="AM275" s="190"/>
      <c r="AN275" s="184"/>
      <c r="AO275" s="184"/>
      <c r="AP275" s="190"/>
      <c r="AQ275" s="190"/>
      <c r="AR275" s="190"/>
      <c r="AS275" s="184"/>
      <c r="AT275" s="184"/>
      <c r="AU275" s="190"/>
      <c r="AV275" s="300"/>
    </row>
    <row r="276" spans="1:48" ht="27">
      <c r="A276" s="298"/>
      <c r="B276" s="299"/>
      <c r="C276" s="299"/>
      <c r="D276" s="189" t="s">
        <v>273</v>
      </c>
      <c r="E276" s="233">
        <f t="shared" si="85"/>
        <v>0</v>
      </c>
      <c r="F276" s="233">
        <f t="shared" si="85"/>
        <v>0</v>
      </c>
      <c r="G276" s="186" t="e">
        <f t="shared" si="71"/>
        <v>#DIV/0!</v>
      </c>
      <c r="H276" s="184"/>
      <c r="I276" s="184"/>
      <c r="J276" s="190"/>
      <c r="K276" s="184"/>
      <c r="L276" s="184"/>
      <c r="M276" s="190"/>
      <c r="N276" s="184"/>
      <c r="O276" s="184"/>
      <c r="P276" s="190"/>
      <c r="Q276" s="184"/>
      <c r="R276" s="184"/>
      <c r="S276" s="190"/>
      <c r="T276" s="184"/>
      <c r="U276" s="184"/>
      <c r="V276" s="190"/>
      <c r="W276" s="184"/>
      <c r="X276" s="184"/>
      <c r="Y276" s="190"/>
      <c r="Z276" s="184"/>
      <c r="AA276" s="184"/>
      <c r="AB276" s="190"/>
      <c r="AC276" s="184"/>
      <c r="AD276" s="184"/>
      <c r="AE276" s="190"/>
      <c r="AF276" s="184"/>
      <c r="AG276" s="184"/>
      <c r="AH276" s="190"/>
      <c r="AI276" s="184"/>
      <c r="AJ276" s="184"/>
      <c r="AK276" s="190"/>
      <c r="AL276" s="190"/>
      <c r="AM276" s="190"/>
      <c r="AN276" s="184"/>
      <c r="AO276" s="184"/>
      <c r="AP276" s="190"/>
      <c r="AQ276" s="190"/>
      <c r="AR276" s="190"/>
      <c r="AS276" s="184"/>
      <c r="AT276" s="184"/>
      <c r="AU276" s="190"/>
      <c r="AV276" s="300"/>
    </row>
    <row r="277" spans="1:48">
      <c r="A277" s="298" t="s">
        <v>483</v>
      </c>
      <c r="B277" s="299" t="s">
        <v>550</v>
      </c>
      <c r="C277" s="299" t="s">
        <v>476</v>
      </c>
      <c r="D277" s="192" t="s">
        <v>41</v>
      </c>
      <c r="E277" s="233">
        <f t="shared" si="85"/>
        <v>2598.7020000000002</v>
      </c>
      <c r="F277" s="233">
        <f t="shared" si="85"/>
        <v>0</v>
      </c>
      <c r="G277" s="186">
        <f t="shared" si="71"/>
        <v>0</v>
      </c>
      <c r="H277" s="186">
        <f>SUM(H278:H280)</f>
        <v>0</v>
      </c>
      <c r="I277" s="186">
        <f t="shared" ref="I277:AU277" si="92">SUM(I278:I280)</f>
        <v>0</v>
      </c>
      <c r="J277" s="186">
        <f t="shared" si="92"/>
        <v>0</v>
      </c>
      <c r="K277" s="186">
        <f t="shared" si="92"/>
        <v>0</v>
      </c>
      <c r="L277" s="186">
        <f t="shared" si="92"/>
        <v>0</v>
      </c>
      <c r="M277" s="186">
        <f t="shared" si="92"/>
        <v>0</v>
      </c>
      <c r="N277" s="186">
        <f t="shared" si="92"/>
        <v>0</v>
      </c>
      <c r="O277" s="186">
        <f t="shared" si="92"/>
        <v>0</v>
      </c>
      <c r="P277" s="186">
        <f t="shared" si="92"/>
        <v>0</v>
      </c>
      <c r="Q277" s="186">
        <f t="shared" si="92"/>
        <v>0</v>
      </c>
      <c r="R277" s="186">
        <f t="shared" si="92"/>
        <v>0</v>
      </c>
      <c r="S277" s="186">
        <f t="shared" si="92"/>
        <v>0</v>
      </c>
      <c r="T277" s="186">
        <f t="shared" si="92"/>
        <v>0</v>
      </c>
      <c r="U277" s="186">
        <f t="shared" si="92"/>
        <v>0</v>
      </c>
      <c r="V277" s="186">
        <f t="shared" si="92"/>
        <v>0</v>
      </c>
      <c r="W277" s="186">
        <f t="shared" si="92"/>
        <v>0</v>
      </c>
      <c r="X277" s="186">
        <f t="shared" si="92"/>
        <v>0</v>
      </c>
      <c r="Y277" s="186">
        <f t="shared" si="92"/>
        <v>0</v>
      </c>
      <c r="Z277" s="186">
        <f t="shared" si="92"/>
        <v>0</v>
      </c>
      <c r="AA277" s="186">
        <f t="shared" si="92"/>
        <v>0</v>
      </c>
      <c r="AB277" s="186">
        <f t="shared" si="92"/>
        <v>0</v>
      </c>
      <c r="AC277" s="186">
        <f t="shared" si="92"/>
        <v>0</v>
      </c>
      <c r="AD277" s="186">
        <f t="shared" si="92"/>
        <v>0</v>
      </c>
      <c r="AE277" s="186">
        <f t="shared" si="92"/>
        <v>0</v>
      </c>
      <c r="AF277" s="186">
        <f t="shared" si="92"/>
        <v>2598.7020000000002</v>
      </c>
      <c r="AG277" s="186">
        <f t="shared" si="92"/>
        <v>0</v>
      </c>
      <c r="AH277" s="186">
        <f t="shared" si="92"/>
        <v>0</v>
      </c>
      <c r="AI277" s="186">
        <f t="shared" si="92"/>
        <v>0</v>
      </c>
      <c r="AJ277" s="186">
        <f t="shared" si="92"/>
        <v>0</v>
      </c>
      <c r="AK277" s="186">
        <f t="shared" si="92"/>
        <v>0</v>
      </c>
      <c r="AL277" s="186">
        <f t="shared" si="92"/>
        <v>0</v>
      </c>
      <c r="AM277" s="186">
        <f t="shared" si="92"/>
        <v>0</v>
      </c>
      <c r="AN277" s="186">
        <f t="shared" si="92"/>
        <v>0</v>
      </c>
      <c r="AO277" s="186">
        <f t="shared" si="92"/>
        <v>0</v>
      </c>
      <c r="AP277" s="186">
        <f t="shared" si="92"/>
        <v>0</v>
      </c>
      <c r="AQ277" s="186">
        <f t="shared" si="92"/>
        <v>0</v>
      </c>
      <c r="AR277" s="186">
        <f t="shared" si="92"/>
        <v>0</v>
      </c>
      <c r="AS277" s="186">
        <f t="shared" si="92"/>
        <v>0</v>
      </c>
      <c r="AT277" s="186">
        <f t="shared" si="92"/>
        <v>0</v>
      </c>
      <c r="AU277" s="186">
        <f t="shared" si="92"/>
        <v>0</v>
      </c>
      <c r="AV277" s="300"/>
    </row>
    <row r="278" spans="1:48">
      <c r="A278" s="298"/>
      <c r="B278" s="299"/>
      <c r="C278" s="299"/>
      <c r="D278" s="188" t="s">
        <v>37</v>
      </c>
      <c r="E278" s="233">
        <f t="shared" si="85"/>
        <v>0</v>
      </c>
      <c r="F278" s="233">
        <f t="shared" si="85"/>
        <v>0</v>
      </c>
      <c r="G278" s="186" t="e">
        <f t="shared" si="71"/>
        <v>#DIV/0!</v>
      </c>
      <c r="H278" s="184"/>
      <c r="I278" s="184"/>
      <c r="J278" s="190"/>
      <c r="K278" s="184"/>
      <c r="L278" s="184"/>
      <c r="M278" s="190"/>
      <c r="N278" s="184"/>
      <c r="O278" s="184"/>
      <c r="P278" s="190"/>
      <c r="Q278" s="184"/>
      <c r="R278" s="184"/>
      <c r="S278" s="190"/>
      <c r="T278" s="184"/>
      <c r="U278" s="184"/>
      <c r="V278" s="190"/>
      <c r="W278" s="184"/>
      <c r="X278" s="184"/>
      <c r="Y278" s="190"/>
      <c r="Z278" s="184"/>
      <c r="AA278" s="184"/>
      <c r="AB278" s="190"/>
      <c r="AC278" s="184"/>
      <c r="AD278" s="184"/>
      <c r="AE278" s="190"/>
      <c r="AF278" s="184"/>
      <c r="AG278" s="184"/>
      <c r="AH278" s="190"/>
      <c r="AI278" s="184"/>
      <c r="AJ278" s="184"/>
      <c r="AK278" s="190"/>
      <c r="AL278" s="184"/>
      <c r="AM278" s="184"/>
      <c r="AN278" s="184"/>
      <c r="AO278" s="184"/>
      <c r="AP278" s="190"/>
      <c r="AQ278" s="190"/>
      <c r="AR278" s="190"/>
      <c r="AS278" s="184"/>
      <c r="AT278" s="184"/>
      <c r="AU278" s="190"/>
      <c r="AV278" s="300"/>
    </row>
    <row r="279" spans="1:48" ht="26.4">
      <c r="A279" s="298"/>
      <c r="B279" s="299"/>
      <c r="C279" s="299"/>
      <c r="D279" s="188" t="s">
        <v>2</v>
      </c>
      <c r="E279" s="233">
        <f t="shared" si="85"/>
        <v>0</v>
      </c>
      <c r="F279" s="233">
        <f t="shared" si="85"/>
        <v>0</v>
      </c>
      <c r="G279" s="186" t="e">
        <f t="shared" si="71"/>
        <v>#DIV/0!</v>
      </c>
      <c r="H279" s="184"/>
      <c r="I279" s="184"/>
      <c r="J279" s="190"/>
      <c r="K279" s="184"/>
      <c r="L279" s="184"/>
      <c r="M279" s="190"/>
      <c r="N279" s="184"/>
      <c r="O279" s="184"/>
      <c r="P279" s="190"/>
      <c r="Q279" s="184"/>
      <c r="R279" s="184"/>
      <c r="S279" s="190"/>
      <c r="T279" s="184"/>
      <c r="U279" s="184"/>
      <c r="V279" s="190"/>
      <c r="W279" s="184"/>
      <c r="X279" s="184"/>
      <c r="Y279" s="190"/>
      <c r="Z279" s="184"/>
      <c r="AA279" s="184"/>
      <c r="AB279" s="190"/>
      <c r="AC279" s="184"/>
      <c r="AD279" s="184"/>
      <c r="AE279" s="190"/>
      <c r="AF279" s="184"/>
      <c r="AG279" s="184"/>
      <c r="AH279" s="190"/>
      <c r="AI279" s="184"/>
      <c r="AJ279" s="184"/>
      <c r="AK279" s="190"/>
      <c r="AL279" s="190"/>
      <c r="AM279" s="190"/>
      <c r="AN279" s="184"/>
      <c r="AO279" s="184"/>
      <c r="AP279" s="190"/>
      <c r="AQ279" s="190"/>
      <c r="AR279" s="190"/>
      <c r="AS279" s="184"/>
      <c r="AT279" s="184"/>
      <c r="AU279" s="190"/>
      <c r="AV279" s="300"/>
    </row>
    <row r="280" spans="1:48">
      <c r="A280" s="298"/>
      <c r="B280" s="299"/>
      <c r="C280" s="299"/>
      <c r="D280" s="188" t="s">
        <v>43</v>
      </c>
      <c r="E280" s="233">
        <f t="shared" si="85"/>
        <v>2598.7020000000002</v>
      </c>
      <c r="F280" s="233">
        <f t="shared" si="85"/>
        <v>0</v>
      </c>
      <c r="G280" s="186">
        <f t="shared" si="71"/>
        <v>0</v>
      </c>
      <c r="H280" s="184"/>
      <c r="I280" s="184"/>
      <c r="J280" s="190"/>
      <c r="K280" s="184"/>
      <c r="L280" s="184"/>
      <c r="M280" s="190"/>
      <c r="N280" s="184"/>
      <c r="O280" s="184"/>
      <c r="P280" s="190"/>
      <c r="Q280" s="184"/>
      <c r="R280" s="184"/>
      <c r="S280" s="190"/>
      <c r="T280" s="184"/>
      <c r="U280" s="184"/>
      <c r="V280" s="190"/>
      <c r="W280" s="184"/>
      <c r="X280" s="184"/>
      <c r="Y280" s="190"/>
      <c r="Z280" s="184"/>
      <c r="AA280" s="184"/>
      <c r="AB280" s="190"/>
      <c r="AC280" s="170"/>
      <c r="AD280" s="184"/>
      <c r="AE280" s="190"/>
      <c r="AF280" s="170">
        <v>2598.7020000000002</v>
      </c>
      <c r="AG280" s="184"/>
      <c r="AH280" s="190"/>
      <c r="AI280" s="184"/>
      <c r="AJ280" s="184"/>
      <c r="AK280" s="190"/>
      <c r="AL280" s="190"/>
      <c r="AM280" s="190"/>
      <c r="AN280" s="184"/>
      <c r="AO280" s="184"/>
      <c r="AP280" s="190"/>
      <c r="AQ280" s="190"/>
      <c r="AR280" s="190"/>
      <c r="AS280" s="184"/>
      <c r="AT280" s="184"/>
      <c r="AU280" s="190"/>
      <c r="AV280" s="300"/>
    </row>
    <row r="281" spans="1:48" ht="27">
      <c r="A281" s="298"/>
      <c r="B281" s="299"/>
      <c r="C281" s="299"/>
      <c r="D281" s="189" t="s">
        <v>273</v>
      </c>
      <c r="E281" s="233">
        <f t="shared" si="85"/>
        <v>0</v>
      </c>
      <c r="F281" s="233">
        <f t="shared" si="85"/>
        <v>0</v>
      </c>
      <c r="G281" s="186" t="e">
        <f t="shared" si="71"/>
        <v>#DIV/0!</v>
      </c>
      <c r="H281" s="184"/>
      <c r="I281" s="184"/>
      <c r="J281" s="190"/>
      <c r="K281" s="184"/>
      <c r="L281" s="184"/>
      <c r="M281" s="190"/>
      <c r="N281" s="184"/>
      <c r="O281" s="184"/>
      <c r="P281" s="190"/>
      <c r="Q281" s="184"/>
      <c r="R281" s="184"/>
      <c r="S281" s="190"/>
      <c r="T281" s="184"/>
      <c r="U281" s="184"/>
      <c r="V281" s="190"/>
      <c r="W281" s="184"/>
      <c r="X281" s="184"/>
      <c r="Y281" s="190"/>
      <c r="Z281" s="184"/>
      <c r="AA281" s="184"/>
      <c r="AB281" s="190"/>
      <c r="AC281" s="184"/>
      <c r="AD281" s="184"/>
      <c r="AE281" s="190"/>
      <c r="AF281" s="184"/>
      <c r="AG281" s="184"/>
      <c r="AH281" s="190"/>
      <c r="AI281" s="184"/>
      <c r="AJ281" s="184"/>
      <c r="AK281" s="190"/>
      <c r="AL281" s="190"/>
      <c r="AM281" s="190"/>
      <c r="AN281" s="184"/>
      <c r="AO281" s="184"/>
      <c r="AP281" s="190"/>
      <c r="AQ281" s="190"/>
      <c r="AR281" s="190"/>
      <c r="AS281" s="184"/>
      <c r="AT281" s="184"/>
      <c r="AU281" s="190"/>
      <c r="AV281" s="300"/>
    </row>
    <row r="282" spans="1:48">
      <c r="A282" s="306" t="s">
        <v>435</v>
      </c>
      <c r="B282" s="306"/>
      <c r="C282" s="306"/>
      <c r="D282" s="192" t="s">
        <v>41</v>
      </c>
      <c r="E282" s="233">
        <f t="shared" si="85"/>
        <v>50173.007999999994</v>
      </c>
      <c r="F282" s="233">
        <f t="shared" si="85"/>
        <v>20489.954160000001</v>
      </c>
      <c r="G282" s="186">
        <f t="shared" si="71"/>
        <v>40.83860022903152</v>
      </c>
      <c r="H282" s="184">
        <f>SUM(H283:H285)</f>
        <v>0</v>
      </c>
      <c r="I282" s="184">
        <f t="shared" ref="I282:AU282" si="93">SUM(I283:I285)</f>
        <v>0</v>
      </c>
      <c r="J282" s="184">
        <f t="shared" si="93"/>
        <v>0</v>
      </c>
      <c r="K282" s="184">
        <f t="shared" si="93"/>
        <v>0</v>
      </c>
      <c r="L282" s="184">
        <f t="shared" si="93"/>
        <v>0</v>
      </c>
      <c r="M282" s="184">
        <f t="shared" si="93"/>
        <v>0</v>
      </c>
      <c r="N282" s="184">
        <f t="shared" si="93"/>
        <v>0</v>
      </c>
      <c r="O282" s="184">
        <f t="shared" si="93"/>
        <v>0</v>
      </c>
      <c r="P282" s="184">
        <f t="shared" si="93"/>
        <v>0</v>
      </c>
      <c r="Q282" s="184">
        <f t="shared" si="93"/>
        <v>0</v>
      </c>
      <c r="R282" s="184">
        <f t="shared" si="93"/>
        <v>0</v>
      </c>
      <c r="S282" s="184">
        <f t="shared" si="93"/>
        <v>0</v>
      </c>
      <c r="T282" s="184">
        <f t="shared" si="93"/>
        <v>0</v>
      </c>
      <c r="U282" s="184">
        <f t="shared" si="93"/>
        <v>0</v>
      </c>
      <c r="V282" s="184">
        <f t="shared" si="93"/>
        <v>0</v>
      </c>
      <c r="W282" s="184">
        <f t="shared" si="93"/>
        <v>0</v>
      </c>
      <c r="X282" s="184">
        <f t="shared" si="93"/>
        <v>0</v>
      </c>
      <c r="Y282" s="184">
        <f t="shared" si="93"/>
        <v>0</v>
      </c>
      <c r="Z282" s="184">
        <f t="shared" si="93"/>
        <v>0</v>
      </c>
      <c r="AA282" s="184">
        <f t="shared" si="93"/>
        <v>0</v>
      </c>
      <c r="AB282" s="184">
        <f t="shared" si="93"/>
        <v>0</v>
      </c>
      <c r="AC282" s="184">
        <f t="shared" si="93"/>
        <v>12170.428980000001</v>
      </c>
      <c r="AD282" s="184">
        <f t="shared" si="93"/>
        <v>12170.428980000001</v>
      </c>
      <c r="AE282" s="184">
        <f t="shared" si="93"/>
        <v>0</v>
      </c>
      <c r="AF282" s="184">
        <f t="shared" si="93"/>
        <v>37323.343519999995</v>
      </c>
      <c r="AG282" s="184">
        <f t="shared" si="93"/>
        <v>8319.5251799999987</v>
      </c>
      <c r="AH282" s="184">
        <f t="shared" si="93"/>
        <v>0</v>
      </c>
      <c r="AI282" s="184">
        <f t="shared" si="93"/>
        <v>679.2355</v>
      </c>
      <c r="AJ282" s="184">
        <f t="shared" si="93"/>
        <v>0</v>
      </c>
      <c r="AK282" s="184">
        <f t="shared" si="93"/>
        <v>0</v>
      </c>
      <c r="AL282" s="184">
        <f t="shared" si="93"/>
        <v>0</v>
      </c>
      <c r="AM282" s="184">
        <f t="shared" si="93"/>
        <v>0</v>
      </c>
      <c r="AN282" s="184">
        <f t="shared" si="93"/>
        <v>0</v>
      </c>
      <c r="AO282" s="184">
        <f t="shared" si="93"/>
        <v>0</v>
      </c>
      <c r="AP282" s="184">
        <f t="shared" si="93"/>
        <v>0</v>
      </c>
      <c r="AQ282" s="184">
        <f t="shared" si="93"/>
        <v>0</v>
      </c>
      <c r="AR282" s="184">
        <f t="shared" si="93"/>
        <v>0</v>
      </c>
      <c r="AS282" s="184">
        <f t="shared" si="93"/>
        <v>0</v>
      </c>
      <c r="AT282" s="184">
        <f t="shared" si="93"/>
        <v>0</v>
      </c>
      <c r="AU282" s="184">
        <f t="shared" si="93"/>
        <v>0</v>
      </c>
      <c r="AV282" s="239"/>
    </row>
    <row r="283" spans="1:48">
      <c r="A283" s="306"/>
      <c r="B283" s="306"/>
      <c r="C283" s="306"/>
      <c r="D283" s="188" t="s">
        <v>37</v>
      </c>
      <c r="E283" s="233">
        <f t="shared" si="85"/>
        <v>0</v>
      </c>
      <c r="F283" s="233">
        <f t="shared" si="85"/>
        <v>0</v>
      </c>
      <c r="G283" s="186" t="e">
        <f t="shared" si="71"/>
        <v>#DIV/0!</v>
      </c>
      <c r="H283" s="184">
        <f>H243+H233+H228+H223+H218+H213+H208+H203+H198+H193+H188+H183+H178+H173+H248+H253+H258+H263+H268+H238+H273+H278</f>
        <v>0</v>
      </c>
      <c r="I283" s="184">
        <f t="shared" ref="I283:AU283" si="94">I243+I233+I228+I223+I218+I213+I208+I203+I198+I193+I188+I183+I178+I173+I248+I253+I258+I263+I268+I238+I273+I278</f>
        <v>0</v>
      </c>
      <c r="J283" s="184">
        <f t="shared" si="94"/>
        <v>0</v>
      </c>
      <c r="K283" s="184">
        <f t="shared" si="94"/>
        <v>0</v>
      </c>
      <c r="L283" s="184">
        <f t="shared" si="94"/>
        <v>0</v>
      </c>
      <c r="M283" s="184">
        <f t="shared" si="94"/>
        <v>0</v>
      </c>
      <c r="N283" s="184">
        <f t="shared" si="94"/>
        <v>0</v>
      </c>
      <c r="O283" s="184">
        <f t="shared" si="94"/>
        <v>0</v>
      </c>
      <c r="P283" s="184">
        <f t="shared" si="94"/>
        <v>0</v>
      </c>
      <c r="Q283" s="184">
        <f t="shared" si="94"/>
        <v>0</v>
      </c>
      <c r="R283" s="184">
        <f t="shared" si="94"/>
        <v>0</v>
      </c>
      <c r="S283" s="184">
        <f t="shared" si="94"/>
        <v>0</v>
      </c>
      <c r="T283" s="184">
        <f t="shared" si="94"/>
        <v>0</v>
      </c>
      <c r="U283" s="184">
        <f t="shared" si="94"/>
        <v>0</v>
      </c>
      <c r="V283" s="184">
        <f t="shared" si="94"/>
        <v>0</v>
      </c>
      <c r="W283" s="184">
        <f t="shared" si="94"/>
        <v>0</v>
      </c>
      <c r="X283" s="184">
        <f t="shared" si="94"/>
        <v>0</v>
      </c>
      <c r="Y283" s="184">
        <f t="shared" si="94"/>
        <v>0</v>
      </c>
      <c r="Z283" s="184">
        <f t="shared" si="94"/>
        <v>0</v>
      </c>
      <c r="AA283" s="184">
        <f t="shared" si="94"/>
        <v>0</v>
      </c>
      <c r="AB283" s="184">
        <f t="shared" si="94"/>
        <v>0</v>
      </c>
      <c r="AC283" s="184">
        <f t="shared" si="94"/>
        <v>0</v>
      </c>
      <c r="AD283" s="184">
        <f t="shared" si="94"/>
        <v>0</v>
      </c>
      <c r="AE283" s="184">
        <f t="shared" si="94"/>
        <v>0</v>
      </c>
      <c r="AF283" s="184">
        <f t="shared" si="94"/>
        <v>0</v>
      </c>
      <c r="AG283" s="184">
        <f t="shared" si="94"/>
        <v>0</v>
      </c>
      <c r="AH283" s="184">
        <f t="shared" si="94"/>
        <v>0</v>
      </c>
      <c r="AI283" s="184">
        <f t="shared" si="94"/>
        <v>0</v>
      </c>
      <c r="AJ283" s="184">
        <f t="shared" si="94"/>
        <v>0</v>
      </c>
      <c r="AK283" s="184">
        <f t="shared" si="94"/>
        <v>0</v>
      </c>
      <c r="AL283" s="184">
        <f t="shared" si="94"/>
        <v>0</v>
      </c>
      <c r="AM283" s="184">
        <f t="shared" si="94"/>
        <v>0</v>
      </c>
      <c r="AN283" s="184">
        <f t="shared" si="94"/>
        <v>0</v>
      </c>
      <c r="AO283" s="184">
        <f t="shared" si="94"/>
        <v>0</v>
      </c>
      <c r="AP283" s="184">
        <f t="shared" si="94"/>
        <v>0</v>
      </c>
      <c r="AQ283" s="184">
        <f t="shared" si="94"/>
        <v>0</v>
      </c>
      <c r="AR283" s="184">
        <f t="shared" si="94"/>
        <v>0</v>
      </c>
      <c r="AS283" s="184">
        <f t="shared" si="94"/>
        <v>0</v>
      </c>
      <c r="AT283" s="184">
        <f t="shared" si="94"/>
        <v>0</v>
      </c>
      <c r="AU283" s="184">
        <f t="shared" si="94"/>
        <v>0</v>
      </c>
      <c r="AV283" s="239"/>
    </row>
    <row r="284" spans="1:48" ht="26.4">
      <c r="A284" s="306"/>
      <c r="B284" s="306"/>
      <c r="C284" s="306"/>
      <c r="D284" s="188" t="s">
        <v>2</v>
      </c>
      <c r="E284" s="233">
        <f t="shared" si="85"/>
        <v>9172.8960000000006</v>
      </c>
      <c r="F284" s="233">
        <f t="shared" si="85"/>
        <v>0</v>
      </c>
      <c r="G284" s="186">
        <f>F284/E284*100</f>
        <v>0</v>
      </c>
      <c r="H284" s="184">
        <f t="shared" ref="H284:AU286" si="95">H244+H234+H229+H224+H219+H214+H209+H204+H199+H194+H189+H184+H179+H174+H249+H254+H259+H264+H269+H239+H274+H279</f>
        <v>0</v>
      </c>
      <c r="I284" s="184">
        <f t="shared" si="95"/>
        <v>0</v>
      </c>
      <c r="J284" s="184">
        <f t="shared" si="95"/>
        <v>0</v>
      </c>
      <c r="K284" s="184">
        <f t="shared" si="95"/>
        <v>0</v>
      </c>
      <c r="L284" s="184">
        <f t="shared" si="95"/>
        <v>0</v>
      </c>
      <c r="M284" s="184">
        <f t="shared" si="95"/>
        <v>0</v>
      </c>
      <c r="N284" s="184">
        <f t="shared" si="95"/>
        <v>0</v>
      </c>
      <c r="O284" s="184">
        <f t="shared" si="95"/>
        <v>0</v>
      </c>
      <c r="P284" s="184">
        <f t="shared" si="95"/>
        <v>0</v>
      </c>
      <c r="Q284" s="184">
        <f t="shared" si="95"/>
        <v>0</v>
      </c>
      <c r="R284" s="184">
        <f t="shared" si="95"/>
        <v>0</v>
      </c>
      <c r="S284" s="184">
        <f t="shared" si="95"/>
        <v>0</v>
      </c>
      <c r="T284" s="184">
        <f t="shared" si="95"/>
        <v>0</v>
      </c>
      <c r="U284" s="184">
        <f t="shared" si="95"/>
        <v>0</v>
      </c>
      <c r="V284" s="184">
        <f t="shared" si="95"/>
        <v>0</v>
      </c>
      <c r="W284" s="184">
        <f t="shared" si="95"/>
        <v>0</v>
      </c>
      <c r="X284" s="184">
        <f t="shared" si="95"/>
        <v>0</v>
      </c>
      <c r="Y284" s="184">
        <f t="shared" si="95"/>
        <v>0</v>
      </c>
      <c r="Z284" s="184">
        <f t="shared" si="95"/>
        <v>0</v>
      </c>
      <c r="AA284" s="184">
        <f t="shared" si="95"/>
        <v>0</v>
      </c>
      <c r="AB284" s="184">
        <f t="shared" si="95"/>
        <v>0</v>
      </c>
      <c r="AC284" s="184">
        <f t="shared" si="95"/>
        <v>0</v>
      </c>
      <c r="AD284" s="184">
        <f t="shared" si="95"/>
        <v>0</v>
      </c>
      <c r="AE284" s="184">
        <f t="shared" si="95"/>
        <v>0</v>
      </c>
      <c r="AF284" s="184">
        <f t="shared" si="95"/>
        <v>9172.8960000000006</v>
      </c>
      <c r="AG284" s="184">
        <f t="shared" si="95"/>
        <v>0</v>
      </c>
      <c r="AH284" s="184">
        <f t="shared" si="95"/>
        <v>0</v>
      </c>
      <c r="AI284" s="184">
        <f t="shared" si="95"/>
        <v>0</v>
      </c>
      <c r="AJ284" s="184">
        <f t="shared" si="95"/>
        <v>0</v>
      </c>
      <c r="AK284" s="184">
        <f t="shared" si="95"/>
        <v>0</v>
      </c>
      <c r="AL284" s="184">
        <f t="shared" si="95"/>
        <v>0</v>
      </c>
      <c r="AM284" s="184">
        <f t="shared" si="95"/>
        <v>0</v>
      </c>
      <c r="AN284" s="184">
        <f t="shared" si="95"/>
        <v>0</v>
      </c>
      <c r="AO284" s="184">
        <f t="shared" si="95"/>
        <v>0</v>
      </c>
      <c r="AP284" s="184">
        <f t="shared" si="95"/>
        <v>0</v>
      </c>
      <c r="AQ284" s="184">
        <f t="shared" si="95"/>
        <v>0</v>
      </c>
      <c r="AR284" s="184">
        <f t="shared" si="95"/>
        <v>0</v>
      </c>
      <c r="AS284" s="184">
        <f t="shared" si="95"/>
        <v>0</v>
      </c>
      <c r="AT284" s="184">
        <f t="shared" si="95"/>
        <v>0</v>
      </c>
      <c r="AU284" s="184">
        <f t="shared" si="95"/>
        <v>0</v>
      </c>
      <c r="AV284" s="239"/>
    </row>
    <row r="285" spans="1:48">
      <c r="A285" s="306"/>
      <c r="B285" s="306"/>
      <c r="C285" s="306"/>
      <c r="D285" s="188" t="s">
        <v>43</v>
      </c>
      <c r="E285" s="233">
        <f t="shared" si="85"/>
        <v>41000.112000000001</v>
      </c>
      <c r="F285" s="233">
        <f t="shared" si="85"/>
        <v>20489.954160000001</v>
      </c>
      <c r="G285" s="186">
        <f t="shared" si="71"/>
        <v>49.975361433159016</v>
      </c>
      <c r="H285" s="184">
        <f t="shared" si="95"/>
        <v>0</v>
      </c>
      <c r="I285" s="184">
        <f t="shared" si="95"/>
        <v>0</v>
      </c>
      <c r="J285" s="184">
        <f t="shared" si="95"/>
        <v>0</v>
      </c>
      <c r="K285" s="184">
        <f t="shared" si="95"/>
        <v>0</v>
      </c>
      <c r="L285" s="184">
        <f t="shared" si="95"/>
        <v>0</v>
      </c>
      <c r="M285" s="184">
        <f t="shared" si="95"/>
        <v>0</v>
      </c>
      <c r="N285" s="184">
        <f t="shared" si="95"/>
        <v>0</v>
      </c>
      <c r="O285" s="184">
        <f t="shared" si="95"/>
        <v>0</v>
      </c>
      <c r="P285" s="184">
        <f t="shared" si="95"/>
        <v>0</v>
      </c>
      <c r="Q285" s="184">
        <f t="shared" si="95"/>
        <v>0</v>
      </c>
      <c r="R285" s="184">
        <f t="shared" si="95"/>
        <v>0</v>
      </c>
      <c r="S285" s="184">
        <f t="shared" si="95"/>
        <v>0</v>
      </c>
      <c r="T285" s="184">
        <f t="shared" si="95"/>
        <v>0</v>
      </c>
      <c r="U285" s="184">
        <f t="shared" si="95"/>
        <v>0</v>
      </c>
      <c r="V285" s="184">
        <f t="shared" si="95"/>
        <v>0</v>
      </c>
      <c r="W285" s="184">
        <f t="shared" si="95"/>
        <v>0</v>
      </c>
      <c r="X285" s="184">
        <f t="shared" si="95"/>
        <v>0</v>
      </c>
      <c r="Y285" s="184">
        <f t="shared" si="95"/>
        <v>0</v>
      </c>
      <c r="Z285" s="184">
        <f t="shared" si="95"/>
        <v>0</v>
      </c>
      <c r="AA285" s="184">
        <f t="shared" si="95"/>
        <v>0</v>
      </c>
      <c r="AB285" s="184">
        <f t="shared" si="95"/>
        <v>0</v>
      </c>
      <c r="AC285" s="184">
        <f t="shared" si="95"/>
        <v>12170.428980000001</v>
      </c>
      <c r="AD285" s="184">
        <f t="shared" si="95"/>
        <v>12170.428980000001</v>
      </c>
      <c r="AE285" s="184">
        <f t="shared" si="95"/>
        <v>0</v>
      </c>
      <c r="AF285" s="184">
        <f t="shared" si="95"/>
        <v>28150.447519999998</v>
      </c>
      <c r="AG285" s="184">
        <f t="shared" si="95"/>
        <v>8319.5251799999987</v>
      </c>
      <c r="AH285" s="184">
        <f t="shared" si="95"/>
        <v>0</v>
      </c>
      <c r="AI285" s="184">
        <f t="shared" si="95"/>
        <v>679.2355</v>
      </c>
      <c r="AJ285" s="184">
        <f t="shared" si="95"/>
        <v>0</v>
      </c>
      <c r="AK285" s="184">
        <f t="shared" si="95"/>
        <v>0</v>
      </c>
      <c r="AL285" s="184">
        <f t="shared" si="95"/>
        <v>0</v>
      </c>
      <c r="AM285" s="184">
        <f t="shared" si="95"/>
        <v>0</v>
      </c>
      <c r="AN285" s="184">
        <f t="shared" si="95"/>
        <v>0</v>
      </c>
      <c r="AO285" s="184">
        <f t="shared" si="95"/>
        <v>0</v>
      </c>
      <c r="AP285" s="184">
        <f t="shared" si="95"/>
        <v>0</v>
      </c>
      <c r="AQ285" s="184">
        <f t="shared" si="95"/>
        <v>0</v>
      </c>
      <c r="AR285" s="184">
        <f t="shared" si="95"/>
        <v>0</v>
      </c>
      <c r="AS285" s="184">
        <f t="shared" si="95"/>
        <v>0</v>
      </c>
      <c r="AT285" s="184">
        <f t="shared" si="95"/>
        <v>0</v>
      </c>
      <c r="AU285" s="184">
        <f t="shared" si="95"/>
        <v>0</v>
      </c>
      <c r="AV285" s="239"/>
    </row>
    <row r="286" spans="1:48" ht="27">
      <c r="A286" s="306"/>
      <c r="B286" s="306"/>
      <c r="C286" s="306"/>
      <c r="D286" s="189" t="s">
        <v>273</v>
      </c>
      <c r="E286" s="233">
        <f t="shared" si="85"/>
        <v>0</v>
      </c>
      <c r="F286" s="233">
        <f t="shared" si="85"/>
        <v>0</v>
      </c>
      <c r="G286" s="186" t="e">
        <f t="shared" si="71"/>
        <v>#DIV/0!</v>
      </c>
      <c r="H286" s="184">
        <f t="shared" si="95"/>
        <v>0</v>
      </c>
      <c r="I286" s="184">
        <f t="shared" si="95"/>
        <v>0</v>
      </c>
      <c r="J286" s="184">
        <f t="shared" si="95"/>
        <v>0</v>
      </c>
      <c r="K286" s="184">
        <f t="shared" si="95"/>
        <v>0</v>
      </c>
      <c r="L286" s="184">
        <f t="shared" si="95"/>
        <v>0</v>
      </c>
      <c r="M286" s="184">
        <f t="shared" si="95"/>
        <v>0</v>
      </c>
      <c r="N286" s="184">
        <f t="shared" si="95"/>
        <v>0</v>
      </c>
      <c r="O286" s="184">
        <f t="shared" si="95"/>
        <v>0</v>
      </c>
      <c r="P286" s="184">
        <f t="shared" si="95"/>
        <v>0</v>
      </c>
      <c r="Q286" s="184">
        <f t="shared" si="95"/>
        <v>0</v>
      </c>
      <c r="R286" s="184">
        <f t="shared" si="95"/>
        <v>0</v>
      </c>
      <c r="S286" s="184">
        <f t="shared" si="95"/>
        <v>0</v>
      </c>
      <c r="T286" s="184">
        <f t="shared" si="95"/>
        <v>0</v>
      </c>
      <c r="U286" s="184">
        <f t="shared" si="95"/>
        <v>0</v>
      </c>
      <c r="V286" s="184">
        <f t="shared" si="95"/>
        <v>0</v>
      </c>
      <c r="W286" s="184">
        <f t="shared" si="95"/>
        <v>0</v>
      </c>
      <c r="X286" s="184">
        <f t="shared" si="95"/>
        <v>0</v>
      </c>
      <c r="Y286" s="184">
        <f t="shared" si="95"/>
        <v>0</v>
      </c>
      <c r="Z286" s="184">
        <f t="shared" si="95"/>
        <v>0</v>
      </c>
      <c r="AA286" s="184">
        <f t="shared" si="95"/>
        <v>0</v>
      </c>
      <c r="AB286" s="184">
        <f t="shared" si="95"/>
        <v>0</v>
      </c>
      <c r="AC286" s="184">
        <f t="shared" si="95"/>
        <v>0</v>
      </c>
      <c r="AD286" s="184">
        <f t="shared" si="95"/>
        <v>0</v>
      </c>
      <c r="AE286" s="184">
        <f t="shared" si="95"/>
        <v>0</v>
      </c>
      <c r="AF286" s="184">
        <f t="shared" si="95"/>
        <v>0</v>
      </c>
      <c r="AG286" s="184">
        <f t="shared" si="95"/>
        <v>0</v>
      </c>
      <c r="AH286" s="184">
        <f t="shared" si="95"/>
        <v>0</v>
      </c>
      <c r="AI286" s="184">
        <f t="shared" si="95"/>
        <v>0</v>
      </c>
      <c r="AJ286" s="184">
        <f t="shared" si="95"/>
        <v>0</v>
      </c>
      <c r="AK286" s="184">
        <f t="shared" si="95"/>
        <v>0</v>
      </c>
      <c r="AL286" s="184">
        <f t="shared" si="95"/>
        <v>0</v>
      </c>
      <c r="AM286" s="184">
        <f t="shared" si="95"/>
        <v>0</v>
      </c>
      <c r="AN286" s="184">
        <f t="shared" si="95"/>
        <v>0</v>
      </c>
      <c r="AO286" s="184">
        <f t="shared" si="95"/>
        <v>0</v>
      </c>
      <c r="AP286" s="184">
        <f t="shared" si="95"/>
        <v>0</v>
      </c>
      <c r="AQ286" s="184">
        <f t="shared" si="95"/>
        <v>0</v>
      </c>
      <c r="AR286" s="184">
        <f t="shared" si="95"/>
        <v>0</v>
      </c>
      <c r="AS286" s="184">
        <f t="shared" si="95"/>
        <v>0</v>
      </c>
      <c r="AT286" s="184">
        <f t="shared" si="95"/>
        <v>0</v>
      </c>
      <c r="AU286" s="184">
        <f t="shared" si="95"/>
        <v>0</v>
      </c>
      <c r="AV286" s="239"/>
    </row>
    <row r="287" spans="1:48">
      <c r="A287" s="298" t="s">
        <v>4</v>
      </c>
      <c r="B287" s="299" t="s">
        <v>351</v>
      </c>
      <c r="C287" s="299" t="s">
        <v>438</v>
      </c>
      <c r="D287" s="192" t="s">
        <v>41</v>
      </c>
      <c r="E287" s="233">
        <f t="shared" si="85"/>
        <v>8180.6206499999989</v>
      </c>
      <c r="F287" s="233">
        <f t="shared" si="85"/>
        <v>2640.1876499999998</v>
      </c>
      <c r="G287" s="186">
        <f t="shared" si="71"/>
        <v>32.273683904411335</v>
      </c>
      <c r="H287" s="186">
        <f>H347</f>
        <v>0</v>
      </c>
      <c r="I287" s="186">
        <f t="shared" ref="I287:AU288" si="96">I347</f>
        <v>0</v>
      </c>
      <c r="J287" s="186">
        <f t="shared" si="96"/>
        <v>0</v>
      </c>
      <c r="K287" s="186">
        <f t="shared" si="96"/>
        <v>0</v>
      </c>
      <c r="L287" s="186">
        <f t="shared" si="96"/>
        <v>0</v>
      </c>
      <c r="M287" s="186">
        <f t="shared" si="96"/>
        <v>0</v>
      </c>
      <c r="N287" s="186">
        <f t="shared" si="96"/>
        <v>590.18764999999996</v>
      </c>
      <c r="O287" s="186">
        <f t="shared" si="96"/>
        <v>590.18764999999996</v>
      </c>
      <c r="P287" s="186">
        <f>O287*100/N287</f>
        <v>100</v>
      </c>
      <c r="Q287" s="186">
        <f t="shared" si="96"/>
        <v>0</v>
      </c>
      <c r="R287" s="186">
        <f t="shared" si="96"/>
        <v>0</v>
      </c>
      <c r="S287" s="186">
        <f t="shared" si="96"/>
        <v>0</v>
      </c>
      <c r="T287" s="186">
        <f t="shared" si="96"/>
        <v>0</v>
      </c>
      <c r="U287" s="186">
        <f t="shared" si="96"/>
        <v>0</v>
      </c>
      <c r="V287" s="186">
        <f t="shared" si="96"/>
        <v>0</v>
      </c>
      <c r="W287" s="186">
        <f t="shared" si="96"/>
        <v>139</v>
      </c>
      <c r="X287" s="186">
        <f t="shared" si="96"/>
        <v>139</v>
      </c>
      <c r="Y287" s="186">
        <f t="shared" si="96"/>
        <v>0</v>
      </c>
      <c r="Z287" s="186">
        <f t="shared" si="96"/>
        <v>1771</v>
      </c>
      <c r="AA287" s="186">
        <f t="shared" si="96"/>
        <v>1771</v>
      </c>
      <c r="AB287" s="186">
        <f t="shared" si="96"/>
        <v>0</v>
      </c>
      <c r="AC287" s="186">
        <f t="shared" si="96"/>
        <v>60</v>
      </c>
      <c r="AD287" s="186">
        <f t="shared" si="96"/>
        <v>60</v>
      </c>
      <c r="AE287" s="186">
        <f t="shared" si="96"/>
        <v>0</v>
      </c>
      <c r="AF287" s="186">
        <f t="shared" si="96"/>
        <v>81.117999999999995</v>
      </c>
      <c r="AG287" s="186">
        <f t="shared" si="96"/>
        <v>80</v>
      </c>
      <c r="AH287" s="186">
        <f t="shared" si="96"/>
        <v>0</v>
      </c>
      <c r="AI287" s="186">
        <f t="shared" si="96"/>
        <v>290</v>
      </c>
      <c r="AJ287" s="186">
        <f t="shared" si="96"/>
        <v>0</v>
      </c>
      <c r="AK287" s="186">
        <f t="shared" si="96"/>
        <v>0</v>
      </c>
      <c r="AL287" s="186">
        <f t="shared" si="96"/>
        <v>0</v>
      </c>
      <c r="AM287" s="186">
        <f t="shared" si="96"/>
        <v>0</v>
      </c>
      <c r="AN287" s="186">
        <f t="shared" si="96"/>
        <v>2710.933</v>
      </c>
      <c r="AO287" s="186">
        <f t="shared" si="96"/>
        <v>0</v>
      </c>
      <c r="AP287" s="186">
        <f t="shared" si="96"/>
        <v>0</v>
      </c>
      <c r="AQ287" s="186">
        <f t="shared" si="96"/>
        <v>0</v>
      </c>
      <c r="AR287" s="186">
        <f t="shared" si="96"/>
        <v>0</v>
      </c>
      <c r="AS287" s="186">
        <f t="shared" si="96"/>
        <v>2538.3820000000001</v>
      </c>
      <c r="AT287" s="186">
        <f t="shared" si="96"/>
        <v>0</v>
      </c>
      <c r="AU287" s="186">
        <f t="shared" si="96"/>
        <v>0</v>
      </c>
      <c r="AV287" s="300"/>
    </row>
    <row r="288" spans="1:48">
      <c r="A288" s="298"/>
      <c r="B288" s="299"/>
      <c r="C288" s="299"/>
      <c r="D288" s="188" t="s">
        <v>37</v>
      </c>
      <c r="E288" s="233">
        <f t="shared" si="85"/>
        <v>0</v>
      </c>
      <c r="F288" s="233">
        <f t="shared" si="85"/>
        <v>0</v>
      </c>
      <c r="G288" s="186" t="e">
        <f t="shared" si="71"/>
        <v>#DIV/0!</v>
      </c>
      <c r="H288" s="186">
        <f>H348</f>
        <v>0</v>
      </c>
      <c r="I288" s="186">
        <f t="shared" si="96"/>
        <v>0</v>
      </c>
      <c r="J288" s="186">
        <f t="shared" si="96"/>
        <v>0</v>
      </c>
      <c r="K288" s="186">
        <f t="shared" si="96"/>
        <v>0</v>
      </c>
      <c r="L288" s="186">
        <f t="shared" si="96"/>
        <v>0</v>
      </c>
      <c r="M288" s="186">
        <f t="shared" si="96"/>
        <v>0</v>
      </c>
      <c r="N288" s="186">
        <f t="shared" si="96"/>
        <v>0</v>
      </c>
      <c r="O288" s="186">
        <f t="shared" si="96"/>
        <v>0</v>
      </c>
      <c r="P288" s="186">
        <f t="shared" si="96"/>
        <v>0</v>
      </c>
      <c r="Q288" s="186">
        <f t="shared" si="96"/>
        <v>0</v>
      </c>
      <c r="R288" s="186">
        <f t="shared" si="96"/>
        <v>0</v>
      </c>
      <c r="S288" s="186">
        <f t="shared" si="96"/>
        <v>0</v>
      </c>
      <c r="T288" s="186">
        <f t="shared" si="96"/>
        <v>0</v>
      </c>
      <c r="U288" s="186">
        <f t="shared" si="96"/>
        <v>0</v>
      </c>
      <c r="V288" s="186">
        <f t="shared" si="96"/>
        <v>0</v>
      </c>
      <c r="W288" s="186">
        <f t="shared" si="96"/>
        <v>0</v>
      </c>
      <c r="X288" s="186">
        <f t="shared" si="96"/>
        <v>0</v>
      </c>
      <c r="Y288" s="186">
        <f t="shared" si="96"/>
        <v>0</v>
      </c>
      <c r="Z288" s="186">
        <f t="shared" si="96"/>
        <v>0</v>
      </c>
      <c r="AA288" s="186">
        <f t="shared" si="96"/>
        <v>0</v>
      </c>
      <c r="AB288" s="186">
        <f t="shared" si="96"/>
        <v>0</v>
      </c>
      <c r="AC288" s="186">
        <f t="shared" si="96"/>
        <v>0</v>
      </c>
      <c r="AD288" s="186">
        <f t="shared" si="96"/>
        <v>0</v>
      </c>
      <c r="AE288" s="186">
        <f t="shared" si="96"/>
        <v>0</v>
      </c>
      <c r="AF288" s="186">
        <f t="shared" si="96"/>
        <v>0</v>
      </c>
      <c r="AG288" s="186">
        <f t="shared" si="96"/>
        <v>0</v>
      </c>
      <c r="AH288" s="186">
        <f t="shared" si="96"/>
        <v>0</v>
      </c>
      <c r="AI288" s="186">
        <f t="shared" si="96"/>
        <v>0</v>
      </c>
      <c r="AJ288" s="186">
        <f t="shared" si="96"/>
        <v>0</v>
      </c>
      <c r="AK288" s="186">
        <f t="shared" si="96"/>
        <v>0</v>
      </c>
      <c r="AL288" s="186">
        <f t="shared" si="96"/>
        <v>0</v>
      </c>
      <c r="AM288" s="186">
        <f t="shared" si="96"/>
        <v>0</v>
      </c>
      <c r="AN288" s="186">
        <f t="shared" si="96"/>
        <v>0</v>
      </c>
      <c r="AO288" s="186">
        <f t="shared" si="96"/>
        <v>0</v>
      </c>
      <c r="AP288" s="186">
        <f t="shared" si="96"/>
        <v>0</v>
      </c>
      <c r="AQ288" s="186">
        <f t="shared" si="96"/>
        <v>0</v>
      </c>
      <c r="AR288" s="186">
        <f t="shared" si="96"/>
        <v>0</v>
      </c>
      <c r="AS288" s="186">
        <f t="shared" si="96"/>
        <v>0</v>
      </c>
      <c r="AT288" s="186">
        <f t="shared" si="96"/>
        <v>0</v>
      </c>
      <c r="AU288" s="186">
        <f t="shared" si="96"/>
        <v>0</v>
      </c>
      <c r="AV288" s="300"/>
    </row>
    <row r="289" spans="1:48" ht="26.4">
      <c r="A289" s="298"/>
      <c r="B289" s="299"/>
      <c r="C289" s="299"/>
      <c r="D289" s="188" t="s">
        <v>2</v>
      </c>
      <c r="E289" s="233">
        <f t="shared" si="85"/>
        <v>2074.5</v>
      </c>
      <c r="F289" s="233">
        <f t="shared" si="85"/>
        <v>139</v>
      </c>
      <c r="G289" s="186">
        <f t="shared" si="71"/>
        <v>6.7004097372860931</v>
      </c>
      <c r="H289" s="186">
        <f t="shared" ref="H289:AU291" si="97">H349</f>
        <v>0</v>
      </c>
      <c r="I289" s="186">
        <f t="shared" si="97"/>
        <v>0</v>
      </c>
      <c r="J289" s="186">
        <f t="shared" si="97"/>
        <v>0</v>
      </c>
      <c r="K289" s="186">
        <f t="shared" si="97"/>
        <v>0</v>
      </c>
      <c r="L289" s="186">
        <f t="shared" si="97"/>
        <v>0</v>
      </c>
      <c r="M289" s="186">
        <f t="shared" si="97"/>
        <v>0</v>
      </c>
      <c r="N289" s="186">
        <f t="shared" si="97"/>
        <v>0</v>
      </c>
      <c r="O289" s="186">
        <f t="shared" si="97"/>
        <v>0</v>
      </c>
      <c r="P289" s="186">
        <f t="shared" si="97"/>
        <v>0</v>
      </c>
      <c r="Q289" s="186">
        <f t="shared" si="97"/>
        <v>0</v>
      </c>
      <c r="R289" s="186">
        <f t="shared" si="97"/>
        <v>0</v>
      </c>
      <c r="S289" s="186">
        <f t="shared" si="97"/>
        <v>0</v>
      </c>
      <c r="T289" s="186">
        <f t="shared" si="97"/>
        <v>0</v>
      </c>
      <c r="U289" s="186">
        <f t="shared" si="97"/>
        <v>0</v>
      </c>
      <c r="V289" s="186">
        <f t="shared" si="97"/>
        <v>0</v>
      </c>
      <c r="W289" s="186">
        <f t="shared" si="97"/>
        <v>139</v>
      </c>
      <c r="X289" s="186">
        <f t="shared" si="97"/>
        <v>139</v>
      </c>
      <c r="Y289" s="186">
        <f t="shared" si="97"/>
        <v>0</v>
      </c>
      <c r="Z289" s="186">
        <f t="shared" si="97"/>
        <v>0</v>
      </c>
      <c r="AA289" s="186">
        <f t="shared" si="97"/>
        <v>0</v>
      </c>
      <c r="AB289" s="186">
        <f t="shared" si="97"/>
        <v>0</v>
      </c>
      <c r="AC289" s="186">
        <f t="shared" si="97"/>
        <v>0</v>
      </c>
      <c r="AD289" s="186">
        <f t="shared" si="97"/>
        <v>0</v>
      </c>
      <c r="AE289" s="186">
        <f t="shared" si="97"/>
        <v>0</v>
      </c>
      <c r="AF289" s="186">
        <f t="shared" si="97"/>
        <v>0</v>
      </c>
      <c r="AG289" s="186">
        <f t="shared" si="97"/>
        <v>0</v>
      </c>
      <c r="AH289" s="186">
        <f t="shared" si="97"/>
        <v>0</v>
      </c>
      <c r="AI289" s="186">
        <f t="shared" si="97"/>
        <v>0</v>
      </c>
      <c r="AJ289" s="186">
        <f t="shared" si="97"/>
        <v>0</v>
      </c>
      <c r="AK289" s="186">
        <f t="shared" si="97"/>
        <v>0</v>
      </c>
      <c r="AL289" s="186">
        <f t="shared" si="97"/>
        <v>0</v>
      </c>
      <c r="AM289" s="186">
        <f t="shared" si="97"/>
        <v>0</v>
      </c>
      <c r="AN289" s="186">
        <f t="shared" si="97"/>
        <v>1866</v>
      </c>
      <c r="AO289" s="186">
        <f t="shared" si="97"/>
        <v>0</v>
      </c>
      <c r="AP289" s="186">
        <f t="shared" si="97"/>
        <v>0</v>
      </c>
      <c r="AQ289" s="186">
        <f t="shared" si="97"/>
        <v>0</v>
      </c>
      <c r="AR289" s="186">
        <f t="shared" si="97"/>
        <v>0</v>
      </c>
      <c r="AS289" s="186">
        <f t="shared" si="97"/>
        <v>69.5</v>
      </c>
      <c r="AT289" s="186">
        <f t="shared" si="97"/>
        <v>0</v>
      </c>
      <c r="AU289" s="186">
        <f t="shared" si="97"/>
        <v>0</v>
      </c>
      <c r="AV289" s="300"/>
    </row>
    <row r="290" spans="1:48">
      <c r="A290" s="298"/>
      <c r="B290" s="299"/>
      <c r="C290" s="299"/>
      <c r="D290" s="188" t="s">
        <v>43</v>
      </c>
      <c r="E290" s="233">
        <f t="shared" si="85"/>
        <v>6106.1206499999998</v>
      </c>
      <c r="F290" s="233">
        <f t="shared" si="85"/>
        <v>2501.1876499999998</v>
      </c>
      <c r="G290" s="186">
        <f t="shared" si="71"/>
        <v>40.961975587560659</v>
      </c>
      <c r="H290" s="186">
        <f t="shared" si="97"/>
        <v>0</v>
      </c>
      <c r="I290" s="186">
        <f t="shared" si="97"/>
        <v>0</v>
      </c>
      <c r="J290" s="186">
        <f t="shared" si="97"/>
        <v>0</v>
      </c>
      <c r="K290" s="186">
        <f t="shared" si="97"/>
        <v>0</v>
      </c>
      <c r="L290" s="186">
        <f t="shared" si="97"/>
        <v>0</v>
      </c>
      <c r="M290" s="186">
        <f t="shared" si="97"/>
        <v>0</v>
      </c>
      <c r="N290" s="186">
        <f t="shared" si="97"/>
        <v>590.18764999999996</v>
      </c>
      <c r="O290" s="186">
        <f t="shared" si="97"/>
        <v>590.18764999999996</v>
      </c>
      <c r="P290" s="186">
        <f>O290*100/N290</f>
        <v>100</v>
      </c>
      <c r="Q290" s="186">
        <f t="shared" si="97"/>
        <v>0</v>
      </c>
      <c r="R290" s="186">
        <f t="shared" si="97"/>
        <v>0</v>
      </c>
      <c r="S290" s="186">
        <f t="shared" si="97"/>
        <v>0</v>
      </c>
      <c r="T290" s="186">
        <f t="shared" si="97"/>
        <v>0</v>
      </c>
      <c r="U290" s="186">
        <f t="shared" si="97"/>
        <v>0</v>
      </c>
      <c r="V290" s="186">
        <f t="shared" si="97"/>
        <v>0</v>
      </c>
      <c r="W290" s="186">
        <f t="shared" si="97"/>
        <v>0</v>
      </c>
      <c r="X290" s="186">
        <f t="shared" si="97"/>
        <v>0</v>
      </c>
      <c r="Y290" s="186">
        <f t="shared" si="97"/>
        <v>0</v>
      </c>
      <c r="Z290" s="186">
        <f t="shared" si="97"/>
        <v>1771</v>
      </c>
      <c r="AA290" s="186">
        <f t="shared" si="97"/>
        <v>1771</v>
      </c>
      <c r="AB290" s="186">
        <f t="shared" si="97"/>
        <v>0</v>
      </c>
      <c r="AC290" s="186">
        <f t="shared" si="97"/>
        <v>60</v>
      </c>
      <c r="AD290" s="186">
        <f t="shared" si="97"/>
        <v>60</v>
      </c>
      <c r="AE290" s="186">
        <f t="shared" si="97"/>
        <v>0</v>
      </c>
      <c r="AF290" s="186">
        <f t="shared" si="97"/>
        <v>81.117999999999995</v>
      </c>
      <c r="AG290" s="186">
        <f t="shared" si="97"/>
        <v>80</v>
      </c>
      <c r="AH290" s="186">
        <f t="shared" si="97"/>
        <v>0</v>
      </c>
      <c r="AI290" s="186">
        <f t="shared" si="97"/>
        <v>290</v>
      </c>
      <c r="AJ290" s="186">
        <f t="shared" si="97"/>
        <v>0</v>
      </c>
      <c r="AK290" s="186">
        <f t="shared" si="97"/>
        <v>0</v>
      </c>
      <c r="AL290" s="186">
        <f t="shared" si="97"/>
        <v>0</v>
      </c>
      <c r="AM290" s="186">
        <f t="shared" si="97"/>
        <v>0</v>
      </c>
      <c r="AN290" s="186">
        <f t="shared" si="97"/>
        <v>844.93299999999999</v>
      </c>
      <c r="AO290" s="186">
        <f t="shared" si="97"/>
        <v>0</v>
      </c>
      <c r="AP290" s="186">
        <f t="shared" si="97"/>
        <v>0</v>
      </c>
      <c r="AQ290" s="186">
        <f t="shared" si="97"/>
        <v>0</v>
      </c>
      <c r="AR290" s="186">
        <f t="shared" si="97"/>
        <v>0</v>
      </c>
      <c r="AS290" s="186">
        <f t="shared" si="97"/>
        <v>2468.8820000000001</v>
      </c>
      <c r="AT290" s="186">
        <f t="shared" si="97"/>
        <v>0</v>
      </c>
      <c r="AU290" s="186">
        <f t="shared" si="97"/>
        <v>0</v>
      </c>
      <c r="AV290" s="300"/>
    </row>
    <row r="291" spans="1:48" ht="27">
      <c r="A291" s="298"/>
      <c r="B291" s="299"/>
      <c r="C291" s="299"/>
      <c r="D291" s="189" t="s">
        <v>273</v>
      </c>
      <c r="E291" s="233">
        <f t="shared" si="85"/>
        <v>0</v>
      </c>
      <c r="F291" s="233">
        <f t="shared" si="85"/>
        <v>0</v>
      </c>
      <c r="G291" s="186" t="e">
        <f t="shared" si="71"/>
        <v>#DIV/0!</v>
      </c>
      <c r="H291" s="186">
        <f t="shared" si="97"/>
        <v>0</v>
      </c>
      <c r="I291" s="186">
        <f t="shared" si="97"/>
        <v>0</v>
      </c>
      <c r="J291" s="186">
        <f t="shared" si="97"/>
        <v>0</v>
      </c>
      <c r="K291" s="186">
        <f t="shared" si="97"/>
        <v>0</v>
      </c>
      <c r="L291" s="186">
        <f t="shared" si="97"/>
        <v>0</v>
      </c>
      <c r="M291" s="186">
        <f t="shared" si="97"/>
        <v>0</v>
      </c>
      <c r="N291" s="186">
        <f t="shared" si="97"/>
        <v>0</v>
      </c>
      <c r="O291" s="186">
        <f t="shared" si="97"/>
        <v>0</v>
      </c>
      <c r="P291" s="186">
        <f t="shared" si="97"/>
        <v>0</v>
      </c>
      <c r="Q291" s="186">
        <f t="shared" si="97"/>
        <v>0</v>
      </c>
      <c r="R291" s="186">
        <f t="shared" si="97"/>
        <v>0</v>
      </c>
      <c r="S291" s="186">
        <f t="shared" si="97"/>
        <v>0</v>
      </c>
      <c r="T291" s="186">
        <f t="shared" si="97"/>
        <v>0</v>
      </c>
      <c r="U291" s="186">
        <f t="shared" si="97"/>
        <v>0</v>
      </c>
      <c r="V291" s="186">
        <f t="shared" si="97"/>
        <v>0</v>
      </c>
      <c r="W291" s="186">
        <f t="shared" si="97"/>
        <v>0</v>
      </c>
      <c r="X291" s="186">
        <f t="shared" si="97"/>
        <v>0</v>
      </c>
      <c r="Y291" s="186">
        <f t="shared" si="97"/>
        <v>0</v>
      </c>
      <c r="Z291" s="186">
        <f t="shared" si="97"/>
        <v>0</v>
      </c>
      <c r="AA291" s="186">
        <f t="shared" si="97"/>
        <v>0</v>
      </c>
      <c r="AB291" s="186">
        <f t="shared" si="97"/>
        <v>0</v>
      </c>
      <c r="AC291" s="186">
        <f t="shared" si="97"/>
        <v>0</v>
      </c>
      <c r="AD291" s="186">
        <f t="shared" si="97"/>
        <v>0</v>
      </c>
      <c r="AE291" s="186">
        <f t="shared" si="97"/>
        <v>0</v>
      </c>
      <c r="AF291" s="186">
        <f t="shared" si="97"/>
        <v>0</v>
      </c>
      <c r="AG291" s="186">
        <f t="shared" si="97"/>
        <v>0</v>
      </c>
      <c r="AH291" s="186">
        <f t="shared" si="97"/>
        <v>0</v>
      </c>
      <c r="AI291" s="186">
        <f t="shared" si="97"/>
        <v>0</v>
      </c>
      <c r="AJ291" s="186">
        <f t="shared" si="97"/>
        <v>0</v>
      </c>
      <c r="AK291" s="186">
        <f t="shared" si="97"/>
        <v>0</v>
      </c>
      <c r="AL291" s="186">
        <f t="shared" si="97"/>
        <v>0</v>
      </c>
      <c r="AM291" s="186">
        <f t="shared" si="97"/>
        <v>0</v>
      </c>
      <c r="AN291" s="186">
        <f t="shared" si="97"/>
        <v>0</v>
      </c>
      <c r="AO291" s="186">
        <f t="shared" si="97"/>
        <v>0</v>
      </c>
      <c r="AP291" s="186">
        <f t="shared" si="97"/>
        <v>0</v>
      </c>
      <c r="AQ291" s="186">
        <f t="shared" si="97"/>
        <v>0</v>
      </c>
      <c r="AR291" s="186">
        <f t="shared" si="97"/>
        <v>0</v>
      </c>
      <c r="AS291" s="186">
        <f t="shared" si="97"/>
        <v>0</v>
      </c>
      <c r="AT291" s="186">
        <f t="shared" si="97"/>
        <v>0</v>
      </c>
      <c r="AU291" s="186">
        <f t="shared" si="97"/>
        <v>0</v>
      </c>
      <c r="AV291" s="300"/>
    </row>
    <row r="292" spans="1:48">
      <c r="A292" s="298" t="s">
        <v>343</v>
      </c>
      <c r="B292" s="299" t="s">
        <v>352</v>
      </c>
      <c r="C292" s="299" t="s">
        <v>438</v>
      </c>
      <c r="D292" s="192" t="s">
        <v>41</v>
      </c>
      <c r="E292" s="233">
        <f t="shared" si="85"/>
        <v>1674.1819999999998</v>
      </c>
      <c r="F292" s="233">
        <f t="shared" si="85"/>
        <v>139</v>
      </c>
      <c r="G292" s="186">
        <f t="shared" si="71"/>
        <v>8.3025620870371331</v>
      </c>
      <c r="H292" s="186">
        <f>SUM(H293:H296)</f>
        <v>0</v>
      </c>
      <c r="I292" s="186">
        <f t="shared" ref="I292" si="98">SUM(I293:I296)</f>
        <v>0</v>
      </c>
      <c r="J292" s="186"/>
      <c r="K292" s="186">
        <f t="shared" ref="K292:L292" si="99">SUM(K293:K296)</f>
        <v>0</v>
      </c>
      <c r="L292" s="186">
        <f t="shared" si="99"/>
        <v>0</v>
      </c>
      <c r="M292" s="186"/>
      <c r="N292" s="186">
        <f t="shared" ref="N292:O292" si="100">SUM(N293:N296)</f>
        <v>0</v>
      </c>
      <c r="O292" s="186">
        <f t="shared" si="100"/>
        <v>0</v>
      </c>
      <c r="P292" s="186"/>
      <c r="Q292" s="186">
        <f t="shared" ref="Q292:R292" si="101">SUM(Q293:Q296)</f>
        <v>0</v>
      </c>
      <c r="R292" s="186">
        <f t="shared" si="101"/>
        <v>0</v>
      </c>
      <c r="S292" s="186"/>
      <c r="T292" s="186">
        <f t="shared" ref="T292:U292" si="102">SUM(T293:T296)</f>
        <v>0</v>
      </c>
      <c r="U292" s="186">
        <f t="shared" si="102"/>
        <v>0</v>
      </c>
      <c r="V292" s="186"/>
      <c r="W292" s="186">
        <f t="shared" ref="W292:X292" si="103">SUM(W293:W296)</f>
        <v>139</v>
      </c>
      <c r="X292" s="186">
        <f t="shared" si="103"/>
        <v>139</v>
      </c>
      <c r="Y292" s="186"/>
      <c r="Z292" s="186">
        <f t="shared" ref="Z292:AA292" si="104">SUM(Z293:Z296)</f>
        <v>0</v>
      </c>
      <c r="AA292" s="186">
        <f t="shared" si="104"/>
        <v>0</v>
      </c>
      <c r="AB292" s="186"/>
      <c r="AC292" s="186">
        <f t="shared" ref="AC292:AD292" si="105">SUM(AC293:AC296)</f>
        <v>0</v>
      </c>
      <c r="AD292" s="186">
        <f t="shared" si="105"/>
        <v>0</v>
      </c>
      <c r="AE292" s="186"/>
      <c r="AF292" s="186">
        <f t="shared" ref="AF292:AL292" si="106">SUM(AF293:AF296)</f>
        <v>0</v>
      </c>
      <c r="AG292" s="186">
        <f t="shared" si="106"/>
        <v>0</v>
      </c>
      <c r="AH292" s="186">
        <f t="shared" si="106"/>
        <v>0</v>
      </c>
      <c r="AI292" s="186">
        <f t="shared" si="106"/>
        <v>290</v>
      </c>
      <c r="AJ292" s="186">
        <f t="shared" si="106"/>
        <v>0</v>
      </c>
      <c r="AK292" s="186">
        <f t="shared" si="106"/>
        <v>0</v>
      </c>
      <c r="AL292" s="186">
        <f t="shared" si="106"/>
        <v>0</v>
      </c>
      <c r="AM292" s="186"/>
      <c r="AN292" s="186">
        <f t="shared" ref="AN292:AQ292" si="107">SUM(AN293:AN296)</f>
        <v>306.8</v>
      </c>
      <c r="AO292" s="186">
        <f t="shared" si="107"/>
        <v>0</v>
      </c>
      <c r="AP292" s="186">
        <f t="shared" si="107"/>
        <v>0</v>
      </c>
      <c r="AQ292" s="186">
        <f t="shared" si="107"/>
        <v>0</v>
      </c>
      <c r="AR292" s="186"/>
      <c r="AS292" s="186">
        <f t="shared" ref="AS292:AT292" si="108">SUM(AS293:AS296)</f>
        <v>938.38199999999995</v>
      </c>
      <c r="AT292" s="186">
        <f t="shared" si="108"/>
        <v>0</v>
      </c>
      <c r="AU292" s="187"/>
      <c r="AV292" s="300"/>
    </row>
    <row r="293" spans="1:48">
      <c r="A293" s="298"/>
      <c r="B293" s="299"/>
      <c r="C293" s="299"/>
      <c r="D293" s="188" t="s">
        <v>37</v>
      </c>
      <c r="E293" s="233">
        <f t="shared" si="85"/>
        <v>0</v>
      </c>
      <c r="F293" s="233">
        <f t="shared" si="85"/>
        <v>0</v>
      </c>
      <c r="G293" s="186" t="e">
        <f t="shared" si="71"/>
        <v>#DIV/0!</v>
      </c>
      <c r="H293" s="184"/>
      <c r="I293" s="184"/>
      <c r="J293" s="190"/>
      <c r="K293" s="184"/>
      <c r="L293" s="184"/>
      <c r="M293" s="190"/>
      <c r="N293" s="184"/>
      <c r="O293" s="184"/>
      <c r="P293" s="190"/>
      <c r="Q293" s="184"/>
      <c r="R293" s="184"/>
      <c r="S293" s="190"/>
      <c r="T293" s="184"/>
      <c r="U293" s="184"/>
      <c r="V293" s="190"/>
      <c r="W293" s="184"/>
      <c r="X293" s="184"/>
      <c r="Y293" s="190"/>
      <c r="Z293" s="184"/>
      <c r="AA293" s="184"/>
      <c r="AB293" s="190"/>
      <c r="AC293" s="184"/>
      <c r="AD293" s="184"/>
      <c r="AE293" s="190"/>
      <c r="AF293" s="184"/>
      <c r="AG293" s="184"/>
      <c r="AH293" s="190"/>
      <c r="AI293" s="184"/>
      <c r="AJ293" s="184"/>
      <c r="AK293" s="190"/>
      <c r="AL293" s="184"/>
      <c r="AM293" s="184"/>
      <c r="AN293" s="184"/>
      <c r="AO293" s="184"/>
      <c r="AP293" s="190"/>
      <c r="AQ293" s="190"/>
      <c r="AR293" s="190"/>
      <c r="AS293" s="184"/>
      <c r="AT293" s="184"/>
      <c r="AU293" s="190"/>
      <c r="AV293" s="300"/>
    </row>
    <row r="294" spans="1:48" ht="26.4">
      <c r="A294" s="298"/>
      <c r="B294" s="299"/>
      <c r="C294" s="299"/>
      <c r="D294" s="188" t="s">
        <v>2</v>
      </c>
      <c r="E294" s="233">
        <f t="shared" si="85"/>
        <v>208.5</v>
      </c>
      <c r="F294" s="233">
        <f t="shared" si="85"/>
        <v>139</v>
      </c>
      <c r="G294" s="186">
        <f t="shared" ref="G294:G387" si="109">F294/E294*100</f>
        <v>66.666666666666657</v>
      </c>
      <c r="H294" s="184"/>
      <c r="I294" s="184"/>
      <c r="J294" s="190"/>
      <c r="K294" s="184"/>
      <c r="L294" s="184"/>
      <c r="M294" s="190"/>
      <c r="N294" s="184"/>
      <c r="O294" s="184"/>
      <c r="P294" s="190"/>
      <c r="Q294" s="184"/>
      <c r="R294" s="184"/>
      <c r="S294" s="190"/>
      <c r="T294" s="170"/>
      <c r="U294" s="184"/>
      <c r="V294" s="190"/>
      <c r="W294" s="170">
        <v>139</v>
      </c>
      <c r="X294" s="170">
        <v>139</v>
      </c>
      <c r="Y294" s="190"/>
      <c r="Z294" s="170"/>
      <c r="AA294" s="184"/>
      <c r="AB294" s="190"/>
      <c r="AC294" s="184"/>
      <c r="AD294" s="184"/>
      <c r="AE294" s="190"/>
      <c r="AF294" s="184"/>
      <c r="AG294" s="184"/>
      <c r="AH294" s="190"/>
      <c r="AI294" s="184"/>
      <c r="AJ294" s="184"/>
      <c r="AK294" s="190"/>
      <c r="AL294" s="190"/>
      <c r="AM294" s="190"/>
      <c r="AN294" s="184"/>
      <c r="AO294" s="184"/>
      <c r="AP294" s="190"/>
      <c r="AQ294" s="190"/>
      <c r="AR294" s="190"/>
      <c r="AS294" s="170">
        <v>69.5</v>
      </c>
      <c r="AT294" s="184"/>
      <c r="AU294" s="190"/>
      <c r="AV294" s="300"/>
    </row>
    <row r="295" spans="1:48">
      <c r="A295" s="298"/>
      <c r="B295" s="299"/>
      <c r="C295" s="299"/>
      <c r="D295" s="188" t="s">
        <v>43</v>
      </c>
      <c r="E295" s="233">
        <f t="shared" si="85"/>
        <v>1465.6819999999998</v>
      </c>
      <c r="F295" s="233">
        <f t="shared" si="85"/>
        <v>0</v>
      </c>
      <c r="G295" s="186">
        <f t="shared" si="109"/>
        <v>0</v>
      </c>
      <c r="H295" s="184"/>
      <c r="I295" s="184"/>
      <c r="J295" s="190"/>
      <c r="K295" s="184"/>
      <c r="L295" s="184"/>
      <c r="M295" s="190"/>
      <c r="N295" s="184"/>
      <c r="O295" s="184"/>
      <c r="P295" s="190"/>
      <c r="Q295" s="184"/>
      <c r="R295" s="184"/>
      <c r="S295" s="190"/>
      <c r="T295" s="184"/>
      <c r="U295" s="184"/>
      <c r="V295" s="190"/>
      <c r="W295" s="184"/>
      <c r="X295" s="184"/>
      <c r="Y295" s="190"/>
      <c r="Z295" s="184"/>
      <c r="AA295" s="184"/>
      <c r="AB295" s="190"/>
      <c r="AC295" s="184"/>
      <c r="AD295" s="184"/>
      <c r="AE295" s="190"/>
      <c r="AF295" s="184"/>
      <c r="AG295" s="184"/>
      <c r="AH295" s="190"/>
      <c r="AI295" s="184">
        <v>290</v>
      </c>
      <c r="AJ295" s="184"/>
      <c r="AK295" s="190"/>
      <c r="AL295" s="190"/>
      <c r="AM295" s="190"/>
      <c r="AN295" s="184">
        <f>290+16.8</f>
        <v>306.8</v>
      </c>
      <c r="AO295" s="184"/>
      <c r="AP295" s="190"/>
      <c r="AQ295" s="190"/>
      <c r="AR295" s="190"/>
      <c r="AS295" s="184">
        <v>868.88199999999995</v>
      </c>
      <c r="AT295" s="184"/>
      <c r="AU295" s="190"/>
      <c r="AV295" s="300"/>
    </row>
    <row r="296" spans="1:48" ht="27">
      <c r="A296" s="298"/>
      <c r="B296" s="299"/>
      <c r="C296" s="299"/>
      <c r="D296" s="189" t="s">
        <v>273</v>
      </c>
      <c r="E296" s="233">
        <f t="shared" si="85"/>
        <v>0</v>
      </c>
      <c r="F296" s="233">
        <f t="shared" si="85"/>
        <v>0</v>
      </c>
      <c r="G296" s="186" t="e">
        <f t="shared" si="109"/>
        <v>#DIV/0!</v>
      </c>
      <c r="H296" s="184"/>
      <c r="I296" s="184"/>
      <c r="J296" s="190"/>
      <c r="K296" s="184"/>
      <c r="L296" s="184"/>
      <c r="M296" s="190"/>
      <c r="N296" s="184"/>
      <c r="O296" s="184"/>
      <c r="P296" s="190"/>
      <c r="Q296" s="184"/>
      <c r="R296" s="184"/>
      <c r="S296" s="190"/>
      <c r="T296" s="184"/>
      <c r="U296" s="184"/>
      <c r="V296" s="190"/>
      <c r="W296" s="184"/>
      <c r="X296" s="184"/>
      <c r="Y296" s="190"/>
      <c r="Z296" s="184"/>
      <c r="AA296" s="184"/>
      <c r="AB296" s="190"/>
      <c r="AC296" s="184"/>
      <c r="AD296" s="184"/>
      <c r="AE296" s="190"/>
      <c r="AF296" s="184"/>
      <c r="AG296" s="184"/>
      <c r="AH296" s="190"/>
      <c r="AI296" s="184"/>
      <c r="AJ296" s="184"/>
      <c r="AK296" s="190"/>
      <c r="AL296" s="190"/>
      <c r="AM296" s="190"/>
      <c r="AN296" s="184"/>
      <c r="AO296" s="184"/>
      <c r="AP296" s="190"/>
      <c r="AQ296" s="190"/>
      <c r="AR296" s="190"/>
      <c r="AS296" s="184"/>
      <c r="AT296" s="184"/>
      <c r="AU296" s="190"/>
      <c r="AV296" s="300"/>
    </row>
    <row r="297" spans="1:48">
      <c r="A297" s="298" t="s">
        <v>344</v>
      </c>
      <c r="B297" s="299" t="s">
        <v>353</v>
      </c>
      <c r="C297" s="299" t="s">
        <v>438</v>
      </c>
      <c r="D297" s="192" t="s">
        <v>41</v>
      </c>
      <c r="E297" s="233">
        <f t="shared" si="85"/>
        <v>590.18764999999996</v>
      </c>
      <c r="F297" s="233">
        <f t="shared" si="85"/>
        <v>590.18764999999996</v>
      </c>
      <c r="G297" s="186">
        <f t="shared" si="109"/>
        <v>100</v>
      </c>
      <c r="H297" s="186">
        <f>SUM(H298:H301)</f>
        <v>0</v>
      </c>
      <c r="I297" s="186">
        <f t="shared" ref="I297" si="110">SUM(I298:I301)</f>
        <v>0</v>
      </c>
      <c r="J297" s="186"/>
      <c r="K297" s="186">
        <f t="shared" ref="K297:L297" si="111">SUM(K298:K301)</f>
        <v>0</v>
      </c>
      <c r="L297" s="186">
        <f t="shared" si="111"/>
        <v>0</v>
      </c>
      <c r="M297" s="186"/>
      <c r="N297" s="186">
        <f t="shared" ref="N297:O297" si="112">SUM(N298:N301)</f>
        <v>590.18764999999996</v>
      </c>
      <c r="O297" s="186">
        <f t="shared" si="112"/>
        <v>590.18764999999996</v>
      </c>
      <c r="P297" s="186">
        <f>O297*100/N297</f>
        <v>100</v>
      </c>
      <c r="Q297" s="186">
        <f t="shared" ref="Q297" si="113">SUM(Q298:Q301)</f>
        <v>0</v>
      </c>
      <c r="R297" s="186">
        <f t="shared" ref="R297" si="114">SUM(R298:R301)</f>
        <v>0</v>
      </c>
      <c r="S297" s="186"/>
      <c r="T297" s="186">
        <f t="shared" ref="T297:U297" si="115">SUM(T298:T301)</f>
        <v>0</v>
      </c>
      <c r="U297" s="186">
        <f t="shared" si="115"/>
        <v>0</v>
      </c>
      <c r="V297" s="186"/>
      <c r="W297" s="186">
        <f t="shared" ref="W297:X297" si="116">SUM(W298:W301)</f>
        <v>0</v>
      </c>
      <c r="X297" s="186">
        <f t="shared" si="116"/>
        <v>0</v>
      </c>
      <c r="Y297" s="186"/>
      <c r="Z297" s="186">
        <f t="shared" ref="Z297:AA297" si="117">SUM(Z298:Z301)</f>
        <v>0</v>
      </c>
      <c r="AA297" s="186">
        <f t="shared" si="117"/>
        <v>0</v>
      </c>
      <c r="AB297" s="186"/>
      <c r="AC297" s="186">
        <f t="shared" ref="AC297:AD297" si="118">SUM(AC298:AC301)</f>
        <v>0</v>
      </c>
      <c r="AD297" s="186">
        <f t="shared" si="118"/>
        <v>0</v>
      </c>
      <c r="AE297" s="186"/>
      <c r="AF297" s="186">
        <f t="shared" ref="AF297:AL297" si="119">SUM(AF298:AF301)</f>
        <v>0</v>
      </c>
      <c r="AG297" s="186">
        <f t="shared" si="119"/>
        <v>0</v>
      </c>
      <c r="AH297" s="186">
        <f t="shared" si="119"/>
        <v>0</v>
      </c>
      <c r="AI297" s="186">
        <f t="shared" si="119"/>
        <v>0</v>
      </c>
      <c r="AJ297" s="186">
        <f t="shared" si="119"/>
        <v>0</v>
      </c>
      <c r="AK297" s="186">
        <f t="shared" si="119"/>
        <v>0</v>
      </c>
      <c r="AL297" s="186">
        <f t="shared" si="119"/>
        <v>0</v>
      </c>
      <c r="AM297" s="186"/>
      <c r="AN297" s="186">
        <f t="shared" ref="AN297:AQ297" si="120">SUM(AN298:AN301)</f>
        <v>0</v>
      </c>
      <c r="AO297" s="186">
        <f t="shared" si="120"/>
        <v>0</v>
      </c>
      <c r="AP297" s="186">
        <f t="shared" si="120"/>
        <v>0</v>
      </c>
      <c r="AQ297" s="186">
        <f t="shared" si="120"/>
        <v>0</v>
      </c>
      <c r="AR297" s="186"/>
      <c r="AS297" s="186">
        <f t="shared" ref="AS297:AT297" si="121">SUM(AS298:AS301)</f>
        <v>0</v>
      </c>
      <c r="AT297" s="186">
        <f t="shared" si="121"/>
        <v>0</v>
      </c>
      <c r="AU297" s="187"/>
      <c r="AV297" s="300"/>
    </row>
    <row r="298" spans="1:48">
      <c r="A298" s="298"/>
      <c r="B298" s="299"/>
      <c r="C298" s="299"/>
      <c r="D298" s="188" t="s">
        <v>37</v>
      </c>
      <c r="E298" s="233">
        <f t="shared" si="85"/>
        <v>0</v>
      </c>
      <c r="F298" s="233">
        <f t="shared" si="85"/>
        <v>0</v>
      </c>
      <c r="G298" s="186" t="e">
        <f t="shared" si="109"/>
        <v>#DIV/0!</v>
      </c>
      <c r="H298" s="184"/>
      <c r="I298" s="184"/>
      <c r="J298" s="190"/>
      <c r="K298" s="184"/>
      <c r="L298" s="184"/>
      <c r="M298" s="190"/>
      <c r="N298" s="184"/>
      <c r="O298" s="184"/>
      <c r="P298" s="190"/>
      <c r="Q298" s="184"/>
      <c r="R298" s="184"/>
      <c r="S298" s="190"/>
      <c r="T298" s="184"/>
      <c r="U298" s="184"/>
      <c r="V298" s="190"/>
      <c r="W298" s="184"/>
      <c r="X298" s="184"/>
      <c r="Y298" s="190"/>
      <c r="Z298" s="184"/>
      <c r="AA298" s="184"/>
      <c r="AB298" s="190"/>
      <c r="AC298" s="184"/>
      <c r="AD298" s="184"/>
      <c r="AE298" s="190"/>
      <c r="AF298" s="184"/>
      <c r="AG298" s="184"/>
      <c r="AH298" s="190"/>
      <c r="AI298" s="184"/>
      <c r="AJ298" s="184"/>
      <c r="AK298" s="190"/>
      <c r="AL298" s="184"/>
      <c r="AM298" s="184"/>
      <c r="AN298" s="184"/>
      <c r="AO298" s="184"/>
      <c r="AP298" s="190"/>
      <c r="AQ298" s="190"/>
      <c r="AR298" s="190"/>
      <c r="AS298" s="184"/>
      <c r="AT298" s="184"/>
      <c r="AU298" s="190"/>
      <c r="AV298" s="300"/>
    </row>
    <row r="299" spans="1:48" ht="26.4">
      <c r="A299" s="298"/>
      <c r="B299" s="299"/>
      <c r="C299" s="299"/>
      <c r="D299" s="188" t="s">
        <v>2</v>
      </c>
      <c r="E299" s="233">
        <f t="shared" si="85"/>
        <v>0</v>
      </c>
      <c r="F299" s="233">
        <f t="shared" si="85"/>
        <v>0</v>
      </c>
      <c r="G299" s="186" t="e">
        <f t="shared" si="109"/>
        <v>#DIV/0!</v>
      </c>
      <c r="H299" s="184"/>
      <c r="I299" s="184"/>
      <c r="J299" s="190"/>
      <c r="K299" s="184"/>
      <c r="L299" s="184"/>
      <c r="M299" s="190"/>
      <c r="N299" s="184"/>
      <c r="O299" s="184"/>
      <c r="P299" s="190"/>
      <c r="Q299" s="184"/>
      <c r="R299" s="184"/>
      <c r="S299" s="190"/>
      <c r="T299" s="184"/>
      <c r="U299" s="184"/>
      <c r="V299" s="190"/>
      <c r="W299" s="184"/>
      <c r="X299" s="184"/>
      <c r="Y299" s="190"/>
      <c r="Z299" s="184"/>
      <c r="AA299" s="184"/>
      <c r="AB299" s="190"/>
      <c r="AC299" s="184"/>
      <c r="AD299" s="184"/>
      <c r="AE299" s="190"/>
      <c r="AF299" s="184"/>
      <c r="AG299" s="184"/>
      <c r="AH299" s="190"/>
      <c r="AI299" s="184"/>
      <c r="AJ299" s="184"/>
      <c r="AK299" s="190"/>
      <c r="AL299" s="190"/>
      <c r="AM299" s="190"/>
      <c r="AN299" s="184"/>
      <c r="AO299" s="184"/>
      <c r="AP299" s="190"/>
      <c r="AQ299" s="190"/>
      <c r="AR299" s="190"/>
      <c r="AS299" s="184"/>
      <c r="AT299" s="184"/>
      <c r="AU299" s="190"/>
      <c r="AV299" s="300"/>
    </row>
    <row r="300" spans="1:48">
      <c r="A300" s="298"/>
      <c r="B300" s="299"/>
      <c r="C300" s="299"/>
      <c r="D300" s="188" t="s">
        <v>43</v>
      </c>
      <c r="E300" s="233">
        <f t="shared" si="85"/>
        <v>590.18764999999996</v>
      </c>
      <c r="F300" s="233">
        <f t="shared" si="85"/>
        <v>590.18764999999996</v>
      </c>
      <c r="G300" s="186">
        <f t="shared" si="109"/>
        <v>100</v>
      </c>
      <c r="H300" s="184"/>
      <c r="I300" s="184"/>
      <c r="J300" s="190"/>
      <c r="K300" s="184"/>
      <c r="L300" s="184"/>
      <c r="M300" s="190"/>
      <c r="N300" s="184">
        <v>590.18764999999996</v>
      </c>
      <c r="O300" s="184">
        <v>590.18764999999996</v>
      </c>
      <c r="P300" s="186">
        <f>O300*100/N300</f>
        <v>100</v>
      </c>
      <c r="Q300" s="184"/>
      <c r="R300" s="184"/>
      <c r="S300" s="190"/>
      <c r="T300" s="204"/>
      <c r="U300" s="184"/>
      <c r="V300" s="190"/>
      <c r="W300" s="204"/>
      <c r="X300" s="184"/>
      <c r="Y300" s="190"/>
      <c r="Z300" s="184"/>
      <c r="AA300" s="184"/>
      <c r="AB300" s="190"/>
      <c r="AC300" s="184"/>
      <c r="AD300" s="184"/>
      <c r="AE300" s="190"/>
      <c r="AF300" s="184"/>
      <c r="AG300" s="184"/>
      <c r="AH300" s="190"/>
      <c r="AI300" s="184"/>
      <c r="AJ300" s="184"/>
      <c r="AK300" s="190"/>
      <c r="AL300" s="190"/>
      <c r="AM300" s="190"/>
      <c r="AN300" s="184"/>
      <c r="AO300" s="184"/>
      <c r="AP300" s="190"/>
      <c r="AQ300" s="190"/>
      <c r="AR300" s="190"/>
      <c r="AS300" s="204"/>
      <c r="AT300" s="184"/>
      <c r="AU300" s="190"/>
      <c r="AV300" s="300"/>
    </row>
    <row r="301" spans="1:48" ht="27">
      <c r="A301" s="298"/>
      <c r="B301" s="299"/>
      <c r="C301" s="299"/>
      <c r="D301" s="189" t="s">
        <v>273</v>
      </c>
      <c r="E301" s="233">
        <f t="shared" si="85"/>
        <v>0</v>
      </c>
      <c r="F301" s="233">
        <f t="shared" si="85"/>
        <v>0</v>
      </c>
      <c r="G301" s="186" t="e">
        <f t="shared" si="109"/>
        <v>#DIV/0!</v>
      </c>
      <c r="H301" s="184"/>
      <c r="I301" s="184"/>
      <c r="J301" s="190"/>
      <c r="K301" s="184"/>
      <c r="L301" s="184"/>
      <c r="M301" s="190"/>
      <c r="N301" s="184"/>
      <c r="O301" s="184"/>
      <c r="P301" s="190"/>
      <c r="Q301" s="184"/>
      <c r="R301" s="184"/>
      <c r="S301" s="190"/>
      <c r="T301" s="184"/>
      <c r="U301" s="184"/>
      <c r="V301" s="190"/>
      <c r="W301" s="184"/>
      <c r="X301" s="184"/>
      <c r="Y301" s="190"/>
      <c r="Z301" s="184"/>
      <c r="AA301" s="184"/>
      <c r="AB301" s="190"/>
      <c r="AC301" s="184"/>
      <c r="AD301" s="184"/>
      <c r="AE301" s="190"/>
      <c r="AF301" s="184"/>
      <c r="AG301" s="184"/>
      <c r="AH301" s="190"/>
      <c r="AI301" s="184"/>
      <c r="AJ301" s="184"/>
      <c r="AK301" s="190"/>
      <c r="AL301" s="190"/>
      <c r="AM301" s="190"/>
      <c r="AN301" s="184"/>
      <c r="AO301" s="184"/>
      <c r="AP301" s="190"/>
      <c r="AQ301" s="190"/>
      <c r="AR301" s="190"/>
      <c r="AS301" s="184"/>
      <c r="AT301" s="184"/>
      <c r="AU301" s="190"/>
      <c r="AV301" s="300"/>
    </row>
    <row r="302" spans="1:48">
      <c r="A302" s="298" t="s">
        <v>345</v>
      </c>
      <c r="B302" s="299" t="s">
        <v>488</v>
      </c>
      <c r="C302" s="299" t="s">
        <v>440</v>
      </c>
      <c r="D302" s="192" t="s">
        <v>41</v>
      </c>
      <c r="E302" s="233">
        <f t="shared" si="85"/>
        <v>1771</v>
      </c>
      <c r="F302" s="233">
        <f t="shared" si="85"/>
        <v>1771</v>
      </c>
      <c r="G302" s="186">
        <f t="shared" si="109"/>
        <v>100</v>
      </c>
      <c r="H302" s="186">
        <f>SUM(H303:H306)</f>
        <v>0</v>
      </c>
      <c r="I302" s="186">
        <f t="shared" ref="I302" si="122">SUM(I303:I306)</f>
        <v>0</v>
      </c>
      <c r="J302" s="186"/>
      <c r="K302" s="186">
        <f t="shared" ref="K302:L302" si="123">SUM(K303:K306)</f>
        <v>0</v>
      </c>
      <c r="L302" s="186">
        <f t="shared" si="123"/>
        <v>0</v>
      </c>
      <c r="M302" s="186"/>
      <c r="N302" s="186">
        <f t="shared" ref="N302:O302" si="124">SUM(N303:N306)</f>
        <v>0</v>
      </c>
      <c r="O302" s="186">
        <f t="shared" si="124"/>
        <v>0</v>
      </c>
      <c r="P302" s="186"/>
      <c r="Q302" s="186">
        <f t="shared" ref="Q302:R302" si="125">SUM(Q303:Q306)</f>
        <v>0</v>
      </c>
      <c r="R302" s="186">
        <f t="shared" si="125"/>
        <v>0</v>
      </c>
      <c r="S302" s="186"/>
      <c r="T302" s="186">
        <f t="shared" ref="T302:U302" si="126">SUM(T303:T306)</f>
        <v>0</v>
      </c>
      <c r="U302" s="186">
        <f t="shared" si="126"/>
        <v>0</v>
      </c>
      <c r="V302" s="186"/>
      <c r="W302" s="186">
        <f t="shared" ref="W302:X302" si="127">SUM(W303:W306)</f>
        <v>0</v>
      </c>
      <c r="X302" s="186">
        <f t="shared" si="127"/>
        <v>0</v>
      </c>
      <c r="Y302" s="186"/>
      <c r="Z302" s="186">
        <f t="shared" ref="Z302:AA302" si="128">SUM(Z303:Z306)</f>
        <v>1771</v>
      </c>
      <c r="AA302" s="186">
        <f t="shared" si="128"/>
        <v>1771</v>
      </c>
      <c r="AB302" s="186"/>
      <c r="AC302" s="186">
        <f t="shared" ref="AC302:AD302" si="129">SUM(AC303:AC306)</f>
        <v>0</v>
      </c>
      <c r="AD302" s="186">
        <f t="shared" si="129"/>
        <v>0</v>
      </c>
      <c r="AE302" s="186"/>
      <c r="AF302" s="186">
        <f t="shared" ref="AF302:AL302" si="130">SUM(AF303:AF306)</f>
        <v>0</v>
      </c>
      <c r="AG302" s="186">
        <f t="shared" si="130"/>
        <v>0</v>
      </c>
      <c r="AH302" s="186">
        <f t="shared" si="130"/>
        <v>0</v>
      </c>
      <c r="AI302" s="186">
        <f t="shared" si="130"/>
        <v>0</v>
      </c>
      <c r="AJ302" s="186">
        <f t="shared" si="130"/>
        <v>0</v>
      </c>
      <c r="AK302" s="186">
        <f t="shared" si="130"/>
        <v>0</v>
      </c>
      <c r="AL302" s="186">
        <f t="shared" si="130"/>
        <v>0</v>
      </c>
      <c r="AM302" s="186"/>
      <c r="AN302" s="186">
        <f t="shared" ref="AN302:AQ302" si="131">SUM(AN303:AN306)</f>
        <v>0</v>
      </c>
      <c r="AO302" s="186">
        <f t="shared" si="131"/>
        <v>0</v>
      </c>
      <c r="AP302" s="186">
        <f t="shared" si="131"/>
        <v>0</v>
      </c>
      <c r="AQ302" s="186">
        <f t="shared" si="131"/>
        <v>0</v>
      </c>
      <c r="AR302" s="186"/>
      <c r="AS302" s="186">
        <f t="shared" ref="AS302:AT302" si="132">SUM(AS303:AS306)</f>
        <v>0</v>
      </c>
      <c r="AT302" s="186">
        <f t="shared" si="132"/>
        <v>0</v>
      </c>
      <c r="AU302" s="187"/>
      <c r="AV302" s="300"/>
    </row>
    <row r="303" spans="1:48">
      <c r="A303" s="298"/>
      <c r="B303" s="299"/>
      <c r="C303" s="299"/>
      <c r="D303" s="188" t="s">
        <v>37</v>
      </c>
      <c r="E303" s="233">
        <f t="shared" si="85"/>
        <v>0</v>
      </c>
      <c r="F303" s="233">
        <f t="shared" si="85"/>
        <v>0</v>
      </c>
      <c r="G303" s="186" t="e">
        <f t="shared" si="109"/>
        <v>#DIV/0!</v>
      </c>
      <c r="H303" s="184"/>
      <c r="I303" s="184"/>
      <c r="J303" s="190"/>
      <c r="K303" s="184"/>
      <c r="L303" s="184"/>
      <c r="M303" s="190"/>
      <c r="N303" s="184"/>
      <c r="O303" s="184"/>
      <c r="P303" s="190"/>
      <c r="Q303" s="184"/>
      <c r="R303" s="184"/>
      <c r="S303" s="190"/>
      <c r="T303" s="184"/>
      <c r="U303" s="184"/>
      <c r="V303" s="190"/>
      <c r="W303" s="184"/>
      <c r="X303" s="184"/>
      <c r="Y303" s="190"/>
      <c r="Z303" s="184"/>
      <c r="AA303" s="184"/>
      <c r="AB303" s="190"/>
      <c r="AC303" s="184"/>
      <c r="AD303" s="184"/>
      <c r="AE303" s="190"/>
      <c r="AF303" s="184"/>
      <c r="AG303" s="184"/>
      <c r="AH303" s="190"/>
      <c r="AI303" s="184"/>
      <c r="AJ303" s="184"/>
      <c r="AK303" s="190"/>
      <c r="AL303" s="184"/>
      <c r="AM303" s="184"/>
      <c r="AN303" s="184"/>
      <c r="AO303" s="184"/>
      <c r="AP303" s="190"/>
      <c r="AQ303" s="190"/>
      <c r="AR303" s="190"/>
      <c r="AS303" s="184"/>
      <c r="AT303" s="184"/>
      <c r="AU303" s="190"/>
      <c r="AV303" s="300"/>
    </row>
    <row r="304" spans="1:48" ht="26.4">
      <c r="A304" s="298"/>
      <c r="B304" s="299"/>
      <c r="C304" s="299"/>
      <c r="D304" s="188" t="s">
        <v>2</v>
      </c>
      <c r="E304" s="233">
        <f t="shared" si="85"/>
        <v>0</v>
      </c>
      <c r="F304" s="233">
        <f t="shared" si="85"/>
        <v>0</v>
      </c>
      <c r="G304" s="186" t="e">
        <f t="shared" si="109"/>
        <v>#DIV/0!</v>
      </c>
      <c r="H304" s="184"/>
      <c r="I304" s="184"/>
      <c r="J304" s="190"/>
      <c r="K304" s="184"/>
      <c r="L304" s="184"/>
      <c r="M304" s="190"/>
      <c r="N304" s="184"/>
      <c r="O304" s="184"/>
      <c r="P304" s="190"/>
      <c r="Q304" s="184"/>
      <c r="R304" s="184"/>
      <c r="S304" s="190"/>
      <c r="T304" s="184"/>
      <c r="U304" s="184"/>
      <c r="V304" s="190"/>
      <c r="W304" s="184"/>
      <c r="X304" s="184"/>
      <c r="Y304" s="190"/>
      <c r="Z304" s="184"/>
      <c r="AA304" s="184"/>
      <c r="AB304" s="190"/>
      <c r="AC304" s="184"/>
      <c r="AD304" s="184"/>
      <c r="AE304" s="190"/>
      <c r="AF304" s="184"/>
      <c r="AG304" s="184"/>
      <c r="AH304" s="190"/>
      <c r="AI304" s="184"/>
      <c r="AJ304" s="184"/>
      <c r="AK304" s="190"/>
      <c r="AL304" s="190"/>
      <c r="AM304" s="190"/>
      <c r="AN304" s="184"/>
      <c r="AO304" s="184"/>
      <c r="AP304" s="190"/>
      <c r="AQ304" s="190"/>
      <c r="AR304" s="190"/>
      <c r="AS304" s="184"/>
      <c r="AT304" s="184"/>
      <c r="AU304" s="190"/>
      <c r="AV304" s="300"/>
    </row>
    <row r="305" spans="1:48" ht="39.6">
      <c r="A305" s="298"/>
      <c r="B305" s="299"/>
      <c r="C305" s="299"/>
      <c r="D305" s="188" t="s">
        <v>456</v>
      </c>
      <c r="E305" s="233">
        <f t="shared" si="85"/>
        <v>1771</v>
      </c>
      <c r="F305" s="233">
        <f t="shared" si="85"/>
        <v>1771</v>
      </c>
      <c r="G305" s="186">
        <f t="shared" si="109"/>
        <v>100</v>
      </c>
      <c r="H305" s="184"/>
      <c r="I305" s="184"/>
      <c r="J305" s="190"/>
      <c r="K305" s="184"/>
      <c r="L305" s="184"/>
      <c r="M305" s="190"/>
      <c r="N305" s="184"/>
      <c r="O305" s="184"/>
      <c r="P305" s="190"/>
      <c r="Q305" s="184"/>
      <c r="R305" s="184"/>
      <c r="S305" s="190"/>
      <c r="T305" s="184"/>
      <c r="U305" s="184"/>
      <c r="V305" s="190"/>
      <c r="W305" s="184"/>
      <c r="X305" s="184"/>
      <c r="Y305" s="190"/>
      <c r="Z305" s="184">
        <v>1771</v>
      </c>
      <c r="AA305" s="184">
        <v>1771</v>
      </c>
      <c r="AB305" s="190"/>
      <c r="AC305" s="184"/>
      <c r="AD305" s="184"/>
      <c r="AE305" s="190"/>
      <c r="AF305" s="184"/>
      <c r="AG305" s="184"/>
      <c r="AH305" s="190"/>
      <c r="AI305" s="184"/>
      <c r="AJ305" s="184"/>
      <c r="AK305" s="190"/>
      <c r="AL305" s="190"/>
      <c r="AM305" s="190"/>
      <c r="AN305" s="184"/>
      <c r="AO305" s="184"/>
      <c r="AP305" s="190"/>
      <c r="AQ305" s="190"/>
      <c r="AR305" s="190"/>
      <c r="AS305" s="184"/>
      <c r="AT305" s="184"/>
      <c r="AU305" s="190"/>
      <c r="AV305" s="300"/>
    </row>
    <row r="306" spans="1:48" ht="27">
      <c r="A306" s="298"/>
      <c r="B306" s="299"/>
      <c r="C306" s="299"/>
      <c r="D306" s="189" t="s">
        <v>273</v>
      </c>
      <c r="E306" s="233">
        <f t="shared" si="85"/>
        <v>0</v>
      </c>
      <c r="F306" s="233">
        <f t="shared" si="85"/>
        <v>0</v>
      </c>
      <c r="G306" s="186" t="e">
        <f t="shared" si="109"/>
        <v>#DIV/0!</v>
      </c>
      <c r="H306" s="184"/>
      <c r="I306" s="184"/>
      <c r="J306" s="190"/>
      <c r="K306" s="184"/>
      <c r="L306" s="184"/>
      <c r="M306" s="190"/>
      <c r="N306" s="184"/>
      <c r="O306" s="184"/>
      <c r="P306" s="190"/>
      <c r="Q306" s="184"/>
      <c r="R306" s="184"/>
      <c r="S306" s="190"/>
      <c r="T306" s="184"/>
      <c r="U306" s="184"/>
      <c r="V306" s="190"/>
      <c r="W306" s="184"/>
      <c r="X306" s="184"/>
      <c r="Y306" s="190"/>
      <c r="Z306" s="184"/>
      <c r="AA306" s="184"/>
      <c r="AB306" s="190"/>
      <c r="AC306" s="184"/>
      <c r="AD306" s="184"/>
      <c r="AE306" s="190"/>
      <c r="AF306" s="184"/>
      <c r="AG306" s="184"/>
      <c r="AH306" s="190"/>
      <c r="AI306" s="184"/>
      <c r="AJ306" s="184"/>
      <c r="AK306" s="190"/>
      <c r="AL306" s="190"/>
      <c r="AM306" s="190"/>
      <c r="AN306" s="184"/>
      <c r="AO306" s="184"/>
      <c r="AP306" s="190"/>
      <c r="AQ306" s="190"/>
      <c r="AR306" s="190"/>
      <c r="AS306" s="184"/>
      <c r="AT306" s="184"/>
      <c r="AU306" s="190"/>
      <c r="AV306" s="300"/>
    </row>
    <row r="307" spans="1:48">
      <c r="A307" s="298" t="s">
        <v>346</v>
      </c>
      <c r="B307" s="299"/>
      <c r="C307" s="299"/>
      <c r="D307" s="192" t="s">
        <v>41</v>
      </c>
      <c r="E307" s="233">
        <f t="shared" si="85"/>
        <v>0</v>
      </c>
      <c r="F307" s="233">
        <f t="shared" si="85"/>
        <v>0</v>
      </c>
      <c r="G307" s="186" t="e">
        <f t="shared" si="109"/>
        <v>#DIV/0!</v>
      </c>
      <c r="H307" s="186">
        <f>SUM(H308:H311)</f>
        <v>0</v>
      </c>
      <c r="I307" s="186">
        <f t="shared" ref="I307" si="133">SUM(I308:I311)</f>
        <v>0</v>
      </c>
      <c r="J307" s="186"/>
      <c r="K307" s="186">
        <f t="shared" ref="K307:L307" si="134">SUM(K308:K311)</f>
        <v>0</v>
      </c>
      <c r="L307" s="186">
        <f t="shared" si="134"/>
        <v>0</v>
      </c>
      <c r="M307" s="186"/>
      <c r="N307" s="186">
        <f t="shared" ref="N307:O307" si="135">SUM(N308:N311)</f>
        <v>0</v>
      </c>
      <c r="O307" s="186">
        <f t="shared" si="135"/>
        <v>0</v>
      </c>
      <c r="P307" s="186"/>
      <c r="Q307" s="186">
        <f t="shared" ref="Q307:R307" si="136">SUM(Q308:Q311)</f>
        <v>0</v>
      </c>
      <c r="R307" s="186">
        <f t="shared" si="136"/>
        <v>0</v>
      </c>
      <c r="S307" s="186"/>
      <c r="T307" s="186">
        <f t="shared" ref="T307:U307" si="137">SUM(T308:T311)</f>
        <v>0</v>
      </c>
      <c r="U307" s="186">
        <f t="shared" si="137"/>
        <v>0</v>
      </c>
      <c r="V307" s="186"/>
      <c r="W307" s="186">
        <f t="shared" ref="W307:X307" si="138">SUM(W308:W311)</f>
        <v>0</v>
      </c>
      <c r="X307" s="186">
        <f t="shared" si="138"/>
        <v>0</v>
      </c>
      <c r="Y307" s="186"/>
      <c r="Z307" s="186">
        <f t="shared" ref="Z307:AA307" si="139">SUM(Z308:Z311)</f>
        <v>0</v>
      </c>
      <c r="AA307" s="186">
        <f t="shared" si="139"/>
        <v>0</v>
      </c>
      <c r="AB307" s="186"/>
      <c r="AC307" s="186">
        <f t="shared" ref="AC307:AD307" si="140">SUM(AC308:AC311)</f>
        <v>0</v>
      </c>
      <c r="AD307" s="186">
        <f t="shared" si="140"/>
        <v>0</v>
      </c>
      <c r="AE307" s="186"/>
      <c r="AF307" s="186">
        <f t="shared" ref="AF307:AL307" si="141">SUM(AF308:AF311)</f>
        <v>0</v>
      </c>
      <c r="AG307" s="186">
        <f t="shared" si="141"/>
        <v>0</v>
      </c>
      <c r="AH307" s="186">
        <f t="shared" si="141"/>
        <v>0</v>
      </c>
      <c r="AI307" s="186">
        <f t="shared" si="141"/>
        <v>0</v>
      </c>
      <c r="AJ307" s="186">
        <f t="shared" si="141"/>
        <v>0</v>
      </c>
      <c r="AK307" s="186">
        <f t="shared" si="141"/>
        <v>0</v>
      </c>
      <c r="AL307" s="186">
        <f t="shared" si="141"/>
        <v>0</v>
      </c>
      <c r="AM307" s="186"/>
      <c r="AN307" s="186">
        <f t="shared" ref="AN307:AQ307" si="142">SUM(AN308:AN311)</f>
        <v>0</v>
      </c>
      <c r="AO307" s="186">
        <f t="shared" si="142"/>
        <v>0</v>
      </c>
      <c r="AP307" s="186">
        <f t="shared" si="142"/>
        <v>0</v>
      </c>
      <c r="AQ307" s="186">
        <f t="shared" si="142"/>
        <v>0</v>
      </c>
      <c r="AR307" s="186"/>
      <c r="AS307" s="186">
        <f t="shared" ref="AS307:AT307" si="143">SUM(AS308:AS311)</f>
        <v>0</v>
      </c>
      <c r="AT307" s="186">
        <f t="shared" si="143"/>
        <v>0</v>
      </c>
      <c r="AU307" s="187"/>
      <c r="AV307" s="300"/>
    </row>
    <row r="308" spans="1:48">
      <c r="A308" s="298"/>
      <c r="B308" s="299"/>
      <c r="C308" s="299"/>
      <c r="D308" s="188" t="s">
        <v>37</v>
      </c>
      <c r="E308" s="233">
        <f t="shared" ref="E308:F371" si="144">H308+K308+N308+Q308+T308+W308+Z308+AC308+AF308+AI308+AN308+AS308</f>
        <v>0</v>
      </c>
      <c r="F308" s="233">
        <f t="shared" si="144"/>
        <v>0</v>
      </c>
      <c r="G308" s="186" t="e">
        <f t="shared" si="109"/>
        <v>#DIV/0!</v>
      </c>
      <c r="H308" s="184"/>
      <c r="I308" s="184"/>
      <c r="J308" s="190"/>
      <c r="K308" s="184"/>
      <c r="L308" s="184"/>
      <c r="M308" s="190"/>
      <c r="N308" s="184"/>
      <c r="O308" s="184"/>
      <c r="P308" s="190"/>
      <c r="Q308" s="184"/>
      <c r="R308" s="184"/>
      <c r="S308" s="190"/>
      <c r="T308" s="184"/>
      <c r="U308" s="184"/>
      <c r="V308" s="190"/>
      <c r="W308" s="184"/>
      <c r="X308" s="184"/>
      <c r="Y308" s="190"/>
      <c r="Z308" s="184"/>
      <c r="AA308" s="184"/>
      <c r="AB308" s="190"/>
      <c r="AC308" s="184"/>
      <c r="AD308" s="184"/>
      <c r="AE308" s="190"/>
      <c r="AF308" s="184"/>
      <c r="AG308" s="184"/>
      <c r="AH308" s="190"/>
      <c r="AI308" s="184"/>
      <c r="AJ308" s="184"/>
      <c r="AK308" s="190"/>
      <c r="AL308" s="184"/>
      <c r="AM308" s="184"/>
      <c r="AN308" s="184"/>
      <c r="AO308" s="184"/>
      <c r="AP308" s="190"/>
      <c r="AQ308" s="190"/>
      <c r="AR308" s="190"/>
      <c r="AS308" s="184"/>
      <c r="AT308" s="184"/>
      <c r="AU308" s="190"/>
      <c r="AV308" s="300"/>
    </row>
    <row r="309" spans="1:48" ht="26.4">
      <c r="A309" s="298"/>
      <c r="B309" s="299"/>
      <c r="C309" s="299"/>
      <c r="D309" s="188" t="s">
        <v>2</v>
      </c>
      <c r="E309" s="233">
        <f t="shared" si="144"/>
        <v>0</v>
      </c>
      <c r="F309" s="233">
        <f t="shared" si="144"/>
        <v>0</v>
      </c>
      <c r="G309" s="186" t="e">
        <f t="shared" si="109"/>
        <v>#DIV/0!</v>
      </c>
      <c r="H309" s="184"/>
      <c r="I309" s="184"/>
      <c r="J309" s="190"/>
      <c r="K309" s="184"/>
      <c r="L309" s="184"/>
      <c r="M309" s="190"/>
      <c r="N309" s="184"/>
      <c r="O309" s="184"/>
      <c r="P309" s="190"/>
      <c r="Q309" s="184"/>
      <c r="R309" s="184"/>
      <c r="S309" s="190"/>
      <c r="T309" s="184"/>
      <c r="U309" s="184"/>
      <c r="V309" s="190"/>
      <c r="W309" s="184"/>
      <c r="X309" s="184"/>
      <c r="Y309" s="190"/>
      <c r="Z309" s="184"/>
      <c r="AA309" s="184"/>
      <c r="AB309" s="190"/>
      <c r="AC309" s="184"/>
      <c r="AD309" s="184"/>
      <c r="AE309" s="190"/>
      <c r="AF309" s="184"/>
      <c r="AG309" s="184"/>
      <c r="AH309" s="190"/>
      <c r="AI309" s="184"/>
      <c r="AJ309" s="184"/>
      <c r="AK309" s="190"/>
      <c r="AL309" s="190"/>
      <c r="AM309" s="190"/>
      <c r="AN309" s="184"/>
      <c r="AO309" s="184"/>
      <c r="AP309" s="190"/>
      <c r="AQ309" s="190"/>
      <c r="AR309" s="190"/>
      <c r="AS309" s="184"/>
      <c r="AT309" s="184"/>
      <c r="AU309" s="190"/>
      <c r="AV309" s="300"/>
    </row>
    <row r="310" spans="1:48">
      <c r="A310" s="298"/>
      <c r="B310" s="299"/>
      <c r="C310" s="299"/>
      <c r="D310" s="188" t="s">
        <v>43</v>
      </c>
      <c r="E310" s="233">
        <f t="shared" si="144"/>
        <v>0</v>
      </c>
      <c r="F310" s="233">
        <f t="shared" si="144"/>
        <v>0</v>
      </c>
      <c r="G310" s="186" t="e">
        <f t="shared" si="109"/>
        <v>#DIV/0!</v>
      </c>
      <c r="H310" s="184"/>
      <c r="I310" s="184"/>
      <c r="J310" s="190"/>
      <c r="K310" s="184"/>
      <c r="L310" s="184"/>
      <c r="M310" s="190"/>
      <c r="N310" s="184"/>
      <c r="O310" s="184"/>
      <c r="P310" s="190"/>
      <c r="Q310" s="184"/>
      <c r="R310" s="184"/>
      <c r="S310" s="190"/>
      <c r="T310" s="184"/>
      <c r="U310" s="184"/>
      <c r="V310" s="190"/>
      <c r="W310" s="184"/>
      <c r="X310" s="184"/>
      <c r="Y310" s="190"/>
      <c r="Z310" s="184"/>
      <c r="AA310" s="184"/>
      <c r="AB310" s="190"/>
      <c r="AC310" s="184"/>
      <c r="AD310" s="184"/>
      <c r="AE310" s="190"/>
      <c r="AF310" s="184"/>
      <c r="AG310" s="184"/>
      <c r="AH310" s="190"/>
      <c r="AI310" s="184"/>
      <c r="AJ310" s="184"/>
      <c r="AK310" s="190"/>
      <c r="AL310" s="190"/>
      <c r="AM310" s="190"/>
      <c r="AN310" s="184"/>
      <c r="AO310" s="184"/>
      <c r="AP310" s="190"/>
      <c r="AQ310" s="190"/>
      <c r="AR310" s="190"/>
      <c r="AS310" s="184"/>
      <c r="AT310" s="184"/>
      <c r="AU310" s="190"/>
      <c r="AV310" s="300"/>
    </row>
    <row r="311" spans="1:48" ht="27">
      <c r="A311" s="298"/>
      <c r="B311" s="299"/>
      <c r="C311" s="299"/>
      <c r="D311" s="189" t="s">
        <v>273</v>
      </c>
      <c r="E311" s="233">
        <f t="shared" si="144"/>
        <v>0</v>
      </c>
      <c r="F311" s="233">
        <f t="shared" si="144"/>
        <v>0</v>
      </c>
      <c r="G311" s="186" t="e">
        <f t="shared" si="109"/>
        <v>#DIV/0!</v>
      </c>
      <c r="H311" s="184"/>
      <c r="I311" s="184"/>
      <c r="J311" s="190"/>
      <c r="K311" s="184"/>
      <c r="L311" s="184"/>
      <c r="M311" s="190"/>
      <c r="N311" s="184"/>
      <c r="O311" s="184"/>
      <c r="P311" s="190"/>
      <c r="Q311" s="184"/>
      <c r="R311" s="184"/>
      <c r="S311" s="190"/>
      <c r="T311" s="184"/>
      <c r="U311" s="184"/>
      <c r="V311" s="190"/>
      <c r="W311" s="184"/>
      <c r="X311" s="184"/>
      <c r="Y311" s="190"/>
      <c r="Z311" s="184"/>
      <c r="AA311" s="184"/>
      <c r="AB311" s="190"/>
      <c r="AC311" s="184"/>
      <c r="AD311" s="184"/>
      <c r="AE311" s="190"/>
      <c r="AF311" s="184"/>
      <c r="AG311" s="184"/>
      <c r="AH311" s="190"/>
      <c r="AI311" s="184"/>
      <c r="AJ311" s="184"/>
      <c r="AK311" s="190"/>
      <c r="AL311" s="190"/>
      <c r="AM311" s="190"/>
      <c r="AN311" s="184"/>
      <c r="AO311" s="184"/>
      <c r="AP311" s="190"/>
      <c r="AQ311" s="190"/>
      <c r="AR311" s="190"/>
      <c r="AS311" s="184"/>
      <c r="AT311" s="184"/>
      <c r="AU311" s="190"/>
      <c r="AV311" s="300"/>
    </row>
    <row r="312" spans="1:48">
      <c r="A312" s="298" t="s">
        <v>347</v>
      </c>
      <c r="B312" s="299"/>
      <c r="C312" s="299"/>
      <c r="D312" s="192" t="s">
        <v>41</v>
      </c>
      <c r="E312" s="233">
        <f t="shared" si="144"/>
        <v>0</v>
      </c>
      <c r="F312" s="233">
        <f t="shared" si="144"/>
        <v>0</v>
      </c>
      <c r="G312" s="186" t="e">
        <f t="shared" si="109"/>
        <v>#DIV/0!</v>
      </c>
      <c r="H312" s="186">
        <f>SUM(H313:H316)</f>
        <v>0</v>
      </c>
      <c r="I312" s="186">
        <f t="shared" ref="I312" si="145">SUM(I313:I316)</f>
        <v>0</v>
      </c>
      <c r="J312" s="186"/>
      <c r="K312" s="186">
        <f t="shared" ref="K312:L312" si="146">SUM(K313:K316)</f>
        <v>0</v>
      </c>
      <c r="L312" s="186">
        <f t="shared" si="146"/>
        <v>0</v>
      </c>
      <c r="M312" s="186"/>
      <c r="N312" s="186">
        <f t="shared" ref="N312:O312" si="147">SUM(N313:N316)</f>
        <v>0</v>
      </c>
      <c r="O312" s="186">
        <f t="shared" si="147"/>
        <v>0</v>
      </c>
      <c r="P312" s="186"/>
      <c r="Q312" s="186">
        <f t="shared" ref="Q312:R312" si="148">SUM(Q313:Q316)</f>
        <v>0</v>
      </c>
      <c r="R312" s="186">
        <f t="shared" si="148"/>
        <v>0</v>
      </c>
      <c r="S312" s="186"/>
      <c r="T312" s="186">
        <f t="shared" ref="T312:U312" si="149">SUM(T313:T316)</f>
        <v>0</v>
      </c>
      <c r="U312" s="186">
        <f t="shared" si="149"/>
        <v>0</v>
      </c>
      <c r="V312" s="186"/>
      <c r="W312" s="186">
        <f t="shared" ref="W312:X312" si="150">SUM(W313:W316)</f>
        <v>0</v>
      </c>
      <c r="X312" s="186">
        <f t="shared" si="150"/>
        <v>0</v>
      </c>
      <c r="Y312" s="186"/>
      <c r="Z312" s="186">
        <f t="shared" ref="Z312:AA312" si="151">SUM(Z313:Z316)</f>
        <v>0</v>
      </c>
      <c r="AA312" s="186">
        <f t="shared" si="151"/>
        <v>0</v>
      </c>
      <c r="AB312" s="186"/>
      <c r="AC312" s="186">
        <f t="shared" ref="AC312:AD312" si="152">SUM(AC313:AC316)</f>
        <v>0</v>
      </c>
      <c r="AD312" s="186">
        <f t="shared" si="152"/>
        <v>0</v>
      </c>
      <c r="AE312" s="186"/>
      <c r="AF312" s="186">
        <f t="shared" ref="AF312:AL312" si="153">SUM(AF313:AF316)</f>
        <v>0</v>
      </c>
      <c r="AG312" s="186">
        <f t="shared" si="153"/>
        <v>0</v>
      </c>
      <c r="AH312" s="186">
        <f t="shared" si="153"/>
        <v>0</v>
      </c>
      <c r="AI312" s="186">
        <f t="shared" si="153"/>
        <v>0</v>
      </c>
      <c r="AJ312" s="186">
        <f t="shared" si="153"/>
        <v>0</v>
      </c>
      <c r="AK312" s="186">
        <f t="shared" si="153"/>
        <v>0</v>
      </c>
      <c r="AL312" s="186">
        <f t="shared" si="153"/>
        <v>0</v>
      </c>
      <c r="AM312" s="186"/>
      <c r="AN312" s="186">
        <f t="shared" ref="AN312:AQ312" si="154">SUM(AN313:AN316)</f>
        <v>0</v>
      </c>
      <c r="AO312" s="186">
        <f t="shared" si="154"/>
        <v>0</v>
      </c>
      <c r="AP312" s="186">
        <f t="shared" si="154"/>
        <v>0</v>
      </c>
      <c r="AQ312" s="186">
        <f t="shared" si="154"/>
        <v>0</v>
      </c>
      <c r="AR312" s="186"/>
      <c r="AS312" s="186">
        <f t="shared" ref="AS312:AT312" si="155">SUM(AS313:AS316)</f>
        <v>0</v>
      </c>
      <c r="AT312" s="186">
        <f t="shared" si="155"/>
        <v>0</v>
      </c>
      <c r="AU312" s="187"/>
      <c r="AV312" s="300"/>
    </row>
    <row r="313" spans="1:48">
      <c r="A313" s="298"/>
      <c r="B313" s="299"/>
      <c r="C313" s="299"/>
      <c r="D313" s="188" t="s">
        <v>37</v>
      </c>
      <c r="E313" s="233">
        <f t="shared" si="144"/>
        <v>0</v>
      </c>
      <c r="F313" s="233">
        <f t="shared" si="144"/>
        <v>0</v>
      </c>
      <c r="G313" s="186" t="e">
        <f t="shared" si="109"/>
        <v>#DIV/0!</v>
      </c>
      <c r="H313" s="184"/>
      <c r="I313" s="184"/>
      <c r="J313" s="190"/>
      <c r="K313" s="184"/>
      <c r="L313" s="184"/>
      <c r="M313" s="190"/>
      <c r="N313" s="184"/>
      <c r="O313" s="184"/>
      <c r="P313" s="190"/>
      <c r="Q313" s="184"/>
      <c r="R313" s="184"/>
      <c r="S313" s="190"/>
      <c r="T313" s="184"/>
      <c r="U313" s="184"/>
      <c r="V313" s="190"/>
      <c r="W313" s="184"/>
      <c r="X313" s="184"/>
      <c r="Y313" s="190"/>
      <c r="Z313" s="184"/>
      <c r="AA313" s="184"/>
      <c r="AB313" s="190"/>
      <c r="AC313" s="184"/>
      <c r="AD313" s="184"/>
      <c r="AE313" s="190"/>
      <c r="AF313" s="184"/>
      <c r="AG313" s="184"/>
      <c r="AH313" s="190"/>
      <c r="AI313" s="184"/>
      <c r="AJ313" s="184"/>
      <c r="AK313" s="190"/>
      <c r="AL313" s="184"/>
      <c r="AM313" s="184"/>
      <c r="AN313" s="184"/>
      <c r="AO313" s="184"/>
      <c r="AP313" s="190"/>
      <c r="AQ313" s="190"/>
      <c r="AR313" s="190"/>
      <c r="AS313" s="184"/>
      <c r="AT313" s="184"/>
      <c r="AU313" s="190"/>
      <c r="AV313" s="300"/>
    </row>
    <row r="314" spans="1:48" ht="26.4">
      <c r="A314" s="298"/>
      <c r="B314" s="299"/>
      <c r="C314" s="299"/>
      <c r="D314" s="188" t="s">
        <v>2</v>
      </c>
      <c r="E314" s="233">
        <f t="shared" si="144"/>
        <v>0</v>
      </c>
      <c r="F314" s="233">
        <f t="shared" si="144"/>
        <v>0</v>
      </c>
      <c r="G314" s="186" t="e">
        <f t="shared" si="109"/>
        <v>#DIV/0!</v>
      </c>
      <c r="H314" s="184"/>
      <c r="I314" s="184"/>
      <c r="J314" s="190"/>
      <c r="K314" s="184"/>
      <c r="L314" s="184"/>
      <c r="M314" s="190"/>
      <c r="N314" s="184"/>
      <c r="O314" s="184"/>
      <c r="P314" s="190"/>
      <c r="Q314" s="184"/>
      <c r="R314" s="184"/>
      <c r="S314" s="190"/>
      <c r="T314" s="184"/>
      <c r="U314" s="184"/>
      <c r="V314" s="190"/>
      <c r="W314" s="184"/>
      <c r="X314" s="184"/>
      <c r="Y314" s="190"/>
      <c r="Z314" s="184"/>
      <c r="AA314" s="184"/>
      <c r="AB314" s="190"/>
      <c r="AC314" s="184"/>
      <c r="AD314" s="184"/>
      <c r="AE314" s="190"/>
      <c r="AF314" s="184"/>
      <c r="AG314" s="184"/>
      <c r="AH314" s="190"/>
      <c r="AI314" s="184"/>
      <c r="AJ314" s="184"/>
      <c r="AK314" s="190"/>
      <c r="AL314" s="190"/>
      <c r="AM314" s="190"/>
      <c r="AN314" s="184"/>
      <c r="AO314" s="184"/>
      <c r="AP314" s="190"/>
      <c r="AQ314" s="190"/>
      <c r="AR314" s="190"/>
      <c r="AS314" s="184"/>
      <c r="AT314" s="184"/>
      <c r="AU314" s="190"/>
      <c r="AV314" s="300"/>
    </row>
    <row r="315" spans="1:48">
      <c r="A315" s="298"/>
      <c r="B315" s="299"/>
      <c r="C315" s="299"/>
      <c r="D315" s="188" t="s">
        <v>43</v>
      </c>
      <c r="E315" s="233">
        <f t="shared" si="144"/>
        <v>0</v>
      </c>
      <c r="F315" s="233">
        <f t="shared" si="144"/>
        <v>0</v>
      </c>
      <c r="G315" s="186" t="e">
        <f t="shared" si="109"/>
        <v>#DIV/0!</v>
      </c>
      <c r="H315" s="184"/>
      <c r="I315" s="184"/>
      <c r="J315" s="190"/>
      <c r="K315" s="184"/>
      <c r="L315" s="184"/>
      <c r="M315" s="190"/>
      <c r="N315" s="184"/>
      <c r="O315" s="184"/>
      <c r="P315" s="190"/>
      <c r="Q315" s="184"/>
      <c r="R315" s="184"/>
      <c r="S315" s="190"/>
      <c r="T315" s="184"/>
      <c r="U315" s="184"/>
      <c r="V315" s="190"/>
      <c r="W315" s="184"/>
      <c r="X315" s="184"/>
      <c r="Y315" s="190"/>
      <c r="Z315" s="184"/>
      <c r="AA315" s="184"/>
      <c r="AB315" s="190"/>
      <c r="AC315" s="184"/>
      <c r="AD315" s="184"/>
      <c r="AE315" s="190"/>
      <c r="AF315" s="184"/>
      <c r="AG315" s="184"/>
      <c r="AH315" s="190"/>
      <c r="AI315" s="184"/>
      <c r="AJ315" s="184"/>
      <c r="AK315" s="190"/>
      <c r="AL315" s="190"/>
      <c r="AM315" s="190"/>
      <c r="AN315" s="184"/>
      <c r="AO315" s="184"/>
      <c r="AP315" s="190"/>
      <c r="AQ315" s="190"/>
      <c r="AR315" s="190"/>
      <c r="AS315" s="184"/>
      <c r="AT315" s="184"/>
      <c r="AU315" s="190"/>
      <c r="AV315" s="300"/>
    </row>
    <row r="316" spans="1:48" ht="27">
      <c r="A316" s="298"/>
      <c r="B316" s="299"/>
      <c r="C316" s="299"/>
      <c r="D316" s="189" t="s">
        <v>273</v>
      </c>
      <c r="E316" s="233">
        <f t="shared" si="144"/>
        <v>0</v>
      </c>
      <c r="F316" s="233">
        <f t="shared" si="144"/>
        <v>0</v>
      </c>
      <c r="G316" s="186" t="e">
        <f t="shared" si="109"/>
        <v>#DIV/0!</v>
      </c>
      <c r="H316" s="184"/>
      <c r="I316" s="184"/>
      <c r="J316" s="190"/>
      <c r="K316" s="184"/>
      <c r="L316" s="184"/>
      <c r="M316" s="190"/>
      <c r="N316" s="184"/>
      <c r="O316" s="184"/>
      <c r="P316" s="190"/>
      <c r="Q316" s="184"/>
      <c r="R316" s="184"/>
      <c r="S316" s="190"/>
      <c r="T316" s="184"/>
      <c r="U316" s="184"/>
      <c r="V316" s="190"/>
      <c r="W316" s="184"/>
      <c r="X316" s="184"/>
      <c r="Y316" s="190"/>
      <c r="Z316" s="184"/>
      <c r="AA316" s="184"/>
      <c r="AB316" s="190"/>
      <c r="AC316" s="184"/>
      <c r="AD316" s="184"/>
      <c r="AE316" s="190"/>
      <c r="AF316" s="184"/>
      <c r="AG316" s="184"/>
      <c r="AH316" s="190"/>
      <c r="AI316" s="184"/>
      <c r="AJ316" s="184"/>
      <c r="AK316" s="190"/>
      <c r="AL316" s="190"/>
      <c r="AM316" s="190"/>
      <c r="AN316" s="184"/>
      <c r="AO316" s="184"/>
      <c r="AP316" s="190"/>
      <c r="AQ316" s="190"/>
      <c r="AR316" s="190"/>
      <c r="AS316" s="184"/>
      <c r="AT316" s="184"/>
      <c r="AU316" s="190"/>
      <c r="AV316" s="300"/>
    </row>
    <row r="317" spans="1:48">
      <c r="A317" s="298" t="s">
        <v>346</v>
      </c>
      <c r="B317" s="299" t="s">
        <v>487</v>
      </c>
      <c r="C317" s="299" t="s">
        <v>440</v>
      </c>
      <c r="D317" s="192" t="s">
        <v>41</v>
      </c>
      <c r="E317" s="233">
        <f t="shared" si="144"/>
        <v>1600</v>
      </c>
      <c r="F317" s="233">
        <f t="shared" si="144"/>
        <v>0</v>
      </c>
      <c r="G317" s="186">
        <f t="shared" si="109"/>
        <v>0</v>
      </c>
      <c r="H317" s="186">
        <f>SUM(H318:H321)</f>
        <v>0</v>
      </c>
      <c r="I317" s="186">
        <f t="shared" ref="I317" si="156">SUM(I318:I321)</f>
        <v>0</v>
      </c>
      <c r="J317" s="186"/>
      <c r="K317" s="186">
        <f t="shared" ref="K317:L317" si="157">SUM(K318:K321)</f>
        <v>0</v>
      </c>
      <c r="L317" s="186">
        <f t="shared" si="157"/>
        <v>0</v>
      </c>
      <c r="M317" s="186"/>
      <c r="N317" s="186">
        <f t="shared" ref="N317:O317" si="158">SUM(N318:N321)</f>
        <v>0</v>
      </c>
      <c r="O317" s="186">
        <f t="shared" si="158"/>
        <v>0</v>
      </c>
      <c r="P317" s="186"/>
      <c r="Q317" s="186">
        <f t="shared" ref="Q317:R317" si="159">SUM(Q318:Q321)</f>
        <v>0</v>
      </c>
      <c r="R317" s="186">
        <f t="shared" si="159"/>
        <v>0</v>
      </c>
      <c r="S317" s="186"/>
      <c r="T317" s="186">
        <f t="shared" ref="T317:U317" si="160">SUM(T318:T321)</f>
        <v>0</v>
      </c>
      <c r="U317" s="186">
        <f t="shared" si="160"/>
        <v>0</v>
      </c>
      <c r="V317" s="186"/>
      <c r="W317" s="186">
        <f t="shared" ref="W317:X317" si="161">SUM(W318:W321)</f>
        <v>0</v>
      </c>
      <c r="X317" s="186">
        <f t="shared" si="161"/>
        <v>0</v>
      </c>
      <c r="Y317" s="186"/>
      <c r="Z317" s="186">
        <f t="shared" ref="Z317:AA317" si="162">SUM(Z318:Z321)</f>
        <v>0</v>
      </c>
      <c r="AA317" s="186">
        <f t="shared" si="162"/>
        <v>0</v>
      </c>
      <c r="AB317" s="186"/>
      <c r="AC317" s="186">
        <f t="shared" ref="AC317:AD317" si="163">SUM(AC318:AC321)</f>
        <v>0</v>
      </c>
      <c r="AD317" s="186">
        <f t="shared" si="163"/>
        <v>0</v>
      </c>
      <c r="AE317" s="186"/>
      <c r="AF317" s="186">
        <f t="shared" ref="AF317:AL317" si="164">SUM(AF318:AF321)</f>
        <v>0</v>
      </c>
      <c r="AG317" s="186">
        <f t="shared" si="164"/>
        <v>0</v>
      </c>
      <c r="AH317" s="186">
        <f t="shared" si="164"/>
        <v>0</v>
      </c>
      <c r="AI317" s="186">
        <f t="shared" si="164"/>
        <v>0</v>
      </c>
      <c r="AJ317" s="186">
        <f t="shared" si="164"/>
        <v>0</v>
      </c>
      <c r="AK317" s="186">
        <f t="shared" si="164"/>
        <v>0</v>
      </c>
      <c r="AL317" s="186">
        <f t="shared" si="164"/>
        <v>0</v>
      </c>
      <c r="AM317" s="186"/>
      <c r="AN317" s="186">
        <f t="shared" ref="AN317:AQ317" si="165">SUM(AN318:AN321)</f>
        <v>0</v>
      </c>
      <c r="AO317" s="186">
        <f t="shared" si="165"/>
        <v>0</v>
      </c>
      <c r="AP317" s="186">
        <f t="shared" si="165"/>
        <v>0</v>
      </c>
      <c r="AQ317" s="186">
        <f t="shared" si="165"/>
        <v>0</v>
      </c>
      <c r="AR317" s="186"/>
      <c r="AS317" s="186">
        <f t="shared" ref="AS317:AT317" si="166">SUM(AS318:AS321)</f>
        <v>1600</v>
      </c>
      <c r="AT317" s="186">
        <f t="shared" si="166"/>
        <v>0</v>
      </c>
      <c r="AU317" s="187"/>
      <c r="AV317" s="300"/>
    </row>
    <row r="318" spans="1:48">
      <c r="A318" s="298"/>
      <c r="B318" s="299"/>
      <c r="C318" s="299"/>
      <c r="D318" s="188" t="s">
        <v>37</v>
      </c>
      <c r="E318" s="233">
        <f t="shared" si="144"/>
        <v>0</v>
      </c>
      <c r="F318" s="233">
        <f t="shared" si="144"/>
        <v>0</v>
      </c>
      <c r="G318" s="186" t="e">
        <f t="shared" si="109"/>
        <v>#DIV/0!</v>
      </c>
      <c r="H318" s="184"/>
      <c r="I318" s="184"/>
      <c r="J318" s="190"/>
      <c r="K318" s="184"/>
      <c r="L318" s="184"/>
      <c r="M318" s="190"/>
      <c r="N318" s="184"/>
      <c r="O318" s="184"/>
      <c r="P318" s="190"/>
      <c r="Q318" s="184"/>
      <c r="R318" s="184"/>
      <c r="S318" s="190"/>
      <c r="T318" s="184"/>
      <c r="U318" s="184"/>
      <c r="V318" s="190"/>
      <c r="W318" s="184"/>
      <c r="X318" s="184"/>
      <c r="Y318" s="190"/>
      <c r="Z318" s="184"/>
      <c r="AA318" s="184"/>
      <c r="AB318" s="190"/>
      <c r="AC318" s="184"/>
      <c r="AD318" s="184"/>
      <c r="AE318" s="190"/>
      <c r="AF318" s="184"/>
      <c r="AG318" s="184"/>
      <c r="AH318" s="190"/>
      <c r="AI318" s="184"/>
      <c r="AJ318" s="184"/>
      <c r="AK318" s="190"/>
      <c r="AL318" s="184"/>
      <c r="AM318" s="184"/>
      <c r="AN318" s="184"/>
      <c r="AO318" s="184"/>
      <c r="AP318" s="190"/>
      <c r="AQ318" s="190"/>
      <c r="AR318" s="190"/>
      <c r="AS318" s="184"/>
      <c r="AT318" s="184"/>
      <c r="AU318" s="190"/>
      <c r="AV318" s="300"/>
    </row>
    <row r="319" spans="1:48" ht="26.4">
      <c r="A319" s="298"/>
      <c r="B319" s="299"/>
      <c r="C319" s="299"/>
      <c r="D319" s="188" t="s">
        <v>2</v>
      </c>
      <c r="E319" s="233">
        <f t="shared" si="144"/>
        <v>0</v>
      </c>
      <c r="F319" s="233">
        <f t="shared" si="144"/>
        <v>0</v>
      </c>
      <c r="G319" s="186" t="e">
        <f t="shared" si="109"/>
        <v>#DIV/0!</v>
      </c>
      <c r="H319" s="184"/>
      <c r="I319" s="184"/>
      <c r="J319" s="190"/>
      <c r="K319" s="184"/>
      <c r="L319" s="184"/>
      <c r="M319" s="190"/>
      <c r="N319" s="184"/>
      <c r="O319" s="184"/>
      <c r="P319" s="190"/>
      <c r="Q319" s="184"/>
      <c r="R319" s="184"/>
      <c r="S319" s="190"/>
      <c r="T319" s="184"/>
      <c r="U319" s="184"/>
      <c r="V319" s="190"/>
      <c r="W319" s="184"/>
      <c r="X319" s="184"/>
      <c r="Y319" s="190"/>
      <c r="Z319" s="184"/>
      <c r="AA319" s="184"/>
      <c r="AB319" s="190"/>
      <c r="AC319" s="184"/>
      <c r="AD319" s="184"/>
      <c r="AE319" s="190"/>
      <c r="AF319" s="184"/>
      <c r="AG319" s="184"/>
      <c r="AH319" s="190"/>
      <c r="AI319" s="184"/>
      <c r="AJ319" s="184"/>
      <c r="AK319" s="190"/>
      <c r="AL319" s="190"/>
      <c r="AM319" s="190"/>
      <c r="AN319" s="184"/>
      <c r="AO319" s="184"/>
      <c r="AP319" s="190"/>
      <c r="AQ319" s="190"/>
      <c r="AR319" s="190"/>
      <c r="AS319" s="184"/>
      <c r="AT319" s="184"/>
      <c r="AU319" s="190"/>
      <c r="AV319" s="300"/>
    </row>
    <row r="320" spans="1:48" ht="39.6">
      <c r="A320" s="298"/>
      <c r="B320" s="299"/>
      <c r="C320" s="299"/>
      <c r="D320" s="188" t="s">
        <v>456</v>
      </c>
      <c r="E320" s="233">
        <f t="shared" si="144"/>
        <v>1600</v>
      </c>
      <c r="F320" s="233">
        <f t="shared" si="144"/>
        <v>0</v>
      </c>
      <c r="G320" s="186">
        <f t="shared" si="109"/>
        <v>0</v>
      </c>
      <c r="H320" s="184"/>
      <c r="I320" s="184"/>
      <c r="J320" s="190"/>
      <c r="K320" s="184"/>
      <c r="L320" s="184"/>
      <c r="M320" s="190"/>
      <c r="N320" s="184"/>
      <c r="O320" s="184"/>
      <c r="P320" s="190"/>
      <c r="Q320" s="184"/>
      <c r="R320" s="184"/>
      <c r="S320" s="190"/>
      <c r="T320" s="184"/>
      <c r="U320" s="184"/>
      <c r="V320" s="190"/>
      <c r="W320" s="184"/>
      <c r="X320" s="184"/>
      <c r="Y320" s="190"/>
      <c r="Z320" s="184"/>
      <c r="AA320" s="184"/>
      <c r="AB320" s="190"/>
      <c r="AC320" s="184"/>
      <c r="AD320" s="184"/>
      <c r="AE320" s="190"/>
      <c r="AF320" s="184"/>
      <c r="AG320" s="184"/>
      <c r="AH320" s="190"/>
      <c r="AI320" s="184"/>
      <c r="AJ320" s="184"/>
      <c r="AK320" s="190"/>
      <c r="AL320" s="190"/>
      <c r="AM320" s="190"/>
      <c r="AN320" s="184"/>
      <c r="AO320" s="184"/>
      <c r="AP320" s="190"/>
      <c r="AQ320" s="190"/>
      <c r="AR320" s="190"/>
      <c r="AS320" s="184">
        <v>1600</v>
      </c>
      <c r="AT320" s="184"/>
      <c r="AU320" s="190"/>
      <c r="AV320" s="300"/>
    </row>
    <row r="321" spans="1:48" ht="27">
      <c r="A321" s="298"/>
      <c r="B321" s="299"/>
      <c r="C321" s="299"/>
      <c r="D321" s="189" t="s">
        <v>273</v>
      </c>
      <c r="E321" s="233">
        <f t="shared" si="144"/>
        <v>0</v>
      </c>
      <c r="F321" s="233">
        <f t="shared" si="144"/>
        <v>0</v>
      </c>
      <c r="G321" s="186" t="e">
        <f t="shared" si="109"/>
        <v>#DIV/0!</v>
      </c>
      <c r="H321" s="184"/>
      <c r="I321" s="184"/>
      <c r="J321" s="190"/>
      <c r="K321" s="184"/>
      <c r="L321" s="184"/>
      <c r="M321" s="190"/>
      <c r="N321" s="184"/>
      <c r="O321" s="184"/>
      <c r="P321" s="190"/>
      <c r="Q321" s="184"/>
      <c r="R321" s="184"/>
      <c r="S321" s="190"/>
      <c r="T321" s="184"/>
      <c r="U321" s="184"/>
      <c r="V321" s="190"/>
      <c r="W321" s="184"/>
      <c r="X321" s="184"/>
      <c r="Y321" s="190"/>
      <c r="Z321" s="184"/>
      <c r="AA321" s="184"/>
      <c r="AB321" s="190"/>
      <c r="AC321" s="184"/>
      <c r="AD321" s="184"/>
      <c r="AE321" s="190"/>
      <c r="AF321" s="184"/>
      <c r="AG321" s="184"/>
      <c r="AH321" s="190"/>
      <c r="AI321" s="184"/>
      <c r="AJ321" s="184"/>
      <c r="AK321" s="190"/>
      <c r="AL321" s="190"/>
      <c r="AM321" s="190"/>
      <c r="AN321" s="184"/>
      <c r="AO321" s="184"/>
      <c r="AP321" s="190"/>
      <c r="AQ321" s="190"/>
      <c r="AR321" s="190"/>
      <c r="AS321" s="184"/>
      <c r="AT321" s="184"/>
      <c r="AU321" s="190"/>
      <c r="AV321" s="300"/>
    </row>
    <row r="322" spans="1:48">
      <c r="A322" s="298" t="s">
        <v>347</v>
      </c>
      <c r="B322" s="299" t="s">
        <v>494</v>
      </c>
      <c r="C322" s="299" t="s">
        <v>440</v>
      </c>
      <c r="D322" s="192" t="s">
        <v>41</v>
      </c>
      <c r="E322" s="233">
        <f t="shared" si="144"/>
        <v>140</v>
      </c>
      <c r="F322" s="233">
        <f t="shared" si="144"/>
        <v>140</v>
      </c>
      <c r="G322" s="186">
        <f t="shared" si="109"/>
        <v>100</v>
      </c>
      <c r="H322" s="186">
        <f>SUM(H323:H326)</f>
        <v>0</v>
      </c>
      <c r="I322" s="186">
        <f t="shared" ref="I322" si="167">SUM(I323:I326)</f>
        <v>0</v>
      </c>
      <c r="J322" s="186"/>
      <c r="K322" s="186">
        <f t="shared" ref="K322:L322" si="168">SUM(K323:K326)</f>
        <v>0</v>
      </c>
      <c r="L322" s="186">
        <f t="shared" si="168"/>
        <v>0</v>
      </c>
      <c r="M322" s="186"/>
      <c r="N322" s="186">
        <f t="shared" ref="N322:O322" si="169">SUM(N323:N326)</f>
        <v>0</v>
      </c>
      <c r="O322" s="186">
        <f t="shared" si="169"/>
        <v>0</v>
      </c>
      <c r="P322" s="186"/>
      <c r="Q322" s="186">
        <f t="shared" ref="Q322:R322" si="170">SUM(Q323:Q326)</f>
        <v>0</v>
      </c>
      <c r="R322" s="186">
        <f t="shared" si="170"/>
        <v>0</v>
      </c>
      <c r="S322" s="186"/>
      <c r="T322" s="186">
        <f t="shared" ref="T322:U322" si="171">SUM(T323:T326)</f>
        <v>0</v>
      </c>
      <c r="U322" s="186">
        <f t="shared" si="171"/>
        <v>0</v>
      </c>
      <c r="V322" s="186"/>
      <c r="W322" s="186">
        <f t="shared" ref="W322:X322" si="172">SUM(W323:W326)</f>
        <v>0</v>
      </c>
      <c r="X322" s="186">
        <f t="shared" si="172"/>
        <v>0</v>
      </c>
      <c r="Y322" s="186"/>
      <c r="Z322" s="186">
        <f t="shared" ref="Z322:AA322" si="173">SUM(Z323:Z326)</f>
        <v>0</v>
      </c>
      <c r="AA322" s="186">
        <f t="shared" si="173"/>
        <v>0</v>
      </c>
      <c r="AB322" s="186"/>
      <c r="AC322" s="186">
        <f t="shared" ref="AC322:AD322" si="174">SUM(AC323:AC326)</f>
        <v>60</v>
      </c>
      <c r="AD322" s="186">
        <f t="shared" si="174"/>
        <v>60</v>
      </c>
      <c r="AE322" s="186"/>
      <c r="AF322" s="186">
        <f t="shared" ref="AF322:AL322" si="175">SUM(AF323:AF326)</f>
        <v>80</v>
      </c>
      <c r="AG322" s="186">
        <f t="shared" si="175"/>
        <v>80</v>
      </c>
      <c r="AH322" s="186">
        <f t="shared" si="175"/>
        <v>0</v>
      </c>
      <c r="AI322" s="186">
        <f t="shared" si="175"/>
        <v>0</v>
      </c>
      <c r="AJ322" s="186">
        <f t="shared" si="175"/>
        <v>0</v>
      </c>
      <c r="AK322" s="186">
        <f t="shared" si="175"/>
        <v>0</v>
      </c>
      <c r="AL322" s="186">
        <f t="shared" si="175"/>
        <v>0</v>
      </c>
      <c r="AM322" s="186"/>
      <c r="AN322" s="186">
        <f t="shared" ref="AN322:AQ322" si="176">SUM(AN323:AN326)</f>
        <v>0</v>
      </c>
      <c r="AO322" s="186">
        <f t="shared" si="176"/>
        <v>0</v>
      </c>
      <c r="AP322" s="186">
        <f t="shared" si="176"/>
        <v>0</v>
      </c>
      <c r="AQ322" s="186">
        <f t="shared" si="176"/>
        <v>0</v>
      </c>
      <c r="AR322" s="186"/>
      <c r="AS322" s="186">
        <f t="shared" ref="AS322:AT322" si="177">SUM(AS323:AS326)</f>
        <v>0</v>
      </c>
      <c r="AT322" s="186">
        <f t="shared" si="177"/>
        <v>0</v>
      </c>
      <c r="AU322" s="187"/>
      <c r="AV322" s="300"/>
    </row>
    <row r="323" spans="1:48">
      <c r="A323" s="298"/>
      <c r="B323" s="299"/>
      <c r="C323" s="299"/>
      <c r="D323" s="188" t="s">
        <v>37</v>
      </c>
      <c r="E323" s="233">
        <f t="shared" si="144"/>
        <v>0</v>
      </c>
      <c r="F323" s="233">
        <f t="shared" si="144"/>
        <v>0</v>
      </c>
      <c r="G323" s="186" t="e">
        <f t="shared" si="109"/>
        <v>#DIV/0!</v>
      </c>
      <c r="H323" s="184"/>
      <c r="I323" s="184"/>
      <c r="J323" s="190"/>
      <c r="K323" s="184"/>
      <c r="L323" s="184"/>
      <c r="M323" s="190"/>
      <c r="N323" s="184"/>
      <c r="O323" s="184"/>
      <c r="P323" s="190"/>
      <c r="Q323" s="184"/>
      <c r="R323" s="184"/>
      <c r="S323" s="190"/>
      <c r="T323" s="184"/>
      <c r="U323" s="184"/>
      <c r="V323" s="190"/>
      <c r="W323" s="184"/>
      <c r="X323" s="184"/>
      <c r="Y323" s="190"/>
      <c r="Z323" s="184"/>
      <c r="AA323" s="184"/>
      <c r="AB323" s="190"/>
      <c r="AC323" s="184"/>
      <c r="AD323" s="184"/>
      <c r="AE323" s="190"/>
      <c r="AF323" s="184"/>
      <c r="AG323" s="184"/>
      <c r="AH323" s="190"/>
      <c r="AI323" s="184"/>
      <c r="AJ323" s="184"/>
      <c r="AK323" s="190"/>
      <c r="AL323" s="184"/>
      <c r="AM323" s="184"/>
      <c r="AN323" s="184"/>
      <c r="AO323" s="184"/>
      <c r="AP323" s="190"/>
      <c r="AQ323" s="190"/>
      <c r="AR323" s="190"/>
      <c r="AS323" s="184"/>
      <c r="AT323" s="184"/>
      <c r="AU323" s="190"/>
      <c r="AV323" s="300"/>
    </row>
    <row r="324" spans="1:48" ht="26.4">
      <c r="A324" s="298"/>
      <c r="B324" s="299"/>
      <c r="C324" s="299"/>
      <c r="D324" s="188" t="s">
        <v>2</v>
      </c>
      <c r="E324" s="233">
        <f t="shared" si="144"/>
        <v>0</v>
      </c>
      <c r="F324" s="233">
        <f t="shared" si="144"/>
        <v>0</v>
      </c>
      <c r="G324" s="186" t="e">
        <f t="shared" si="109"/>
        <v>#DIV/0!</v>
      </c>
      <c r="H324" s="184"/>
      <c r="I324" s="184"/>
      <c r="J324" s="190"/>
      <c r="K324" s="184"/>
      <c r="L324" s="184"/>
      <c r="M324" s="190"/>
      <c r="N324" s="184"/>
      <c r="O324" s="184"/>
      <c r="P324" s="190"/>
      <c r="Q324" s="184"/>
      <c r="R324" s="184"/>
      <c r="S324" s="190"/>
      <c r="T324" s="184"/>
      <c r="U324" s="184"/>
      <c r="V324" s="190"/>
      <c r="W324" s="184"/>
      <c r="X324" s="184"/>
      <c r="Y324" s="190"/>
      <c r="Z324" s="184"/>
      <c r="AA324" s="184"/>
      <c r="AB324" s="190"/>
      <c r="AC324" s="184"/>
      <c r="AD324" s="184"/>
      <c r="AE324" s="190"/>
      <c r="AF324" s="184"/>
      <c r="AG324" s="184"/>
      <c r="AH324" s="190"/>
      <c r="AI324" s="184"/>
      <c r="AJ324" s="184"/>
      <c r="AK324" s="190"/>
      <c r="AL324" s="190"/>
      <c r="AM324" s="190"/>
      <c r="AN324" s="184"/>
      <c r="AO324" s="184"/>
      <c r="AP324" s="190"/>
      <c r="AQ324" s="190"/>
      <c r="AR324" s="190"/>
      <c r="AS324" s="184"/>
      <c r="AT324" s="184"/>
      <c r="AU324" s="190"/>
      <c r="AV324" s="300"/>
    </row>
    <row r="325" spans="1:48" ht="39.6">
      <c r="A325" s="298"/>
      <c r="B325" s="299"/>
      <c r="C325" s="299"/>
      <c r="D325" s="188" t="s">
        <v>456</v>
      </c>
      <c r="E325" s="233">
        <f t="shared" si="144"/>
        <v>140</v>
      </c>
      <c r="F325" s="233">
        <f t="shared" si="144"/>
        <v>140</v>
      </c>
      <c r="G325" s="186">
        <f t="shared" si="109"/>
        <v>100</v>
      </c>
      <c r="H325" s="184"/>
      <c r="I325" s="184"/>
      <c r="J325" s="190"/>
      <c r="K325" s="184"/>
      <c r="L325" s="184"/>
      <c r="M325" s="190"/>
      <c r="N325" s="184"/>
      <c r="O325" s="184"/>
      <c r="P325" s="190"/>
      <c r="Q325" s="184"/>
      <c r="R325" s="184"/>
      <c r="S325" s="190"/>
      <c r="T325" s="184"/>
      <c r="U325" s="184"/>
      <c r="V325" s="190"/>
      <c r="W325" s="184"/>
      <c r="X325" s="184"/>
      <c r="Y325" s="190"/>
      <c r="Z325" s="184"/>
      <c r="AA325" s="184"/>
      <c r="AB325" s="190"/>
      <c r="AC325" s="184">
        <v>60</v>
      </c>
      <c r="AD325" s="184">
        <v>60</v>
      </c>
      <c r="AE325" s="190"/>
      <c r="AF325" s="184">
        <v>80</v>
      </c>
      <c r="AG325" s="184">
        <v>80</v>
      </c>
      <c r="AH325" s="190"/>
      <c r="AI325" s="184"/>
      <c r="AJ325" s="184"/>
      <c r="AK325" s="190"/>
      <c r="AL325" s="190"/>
      <c r="AM325" s="190"/>
      <c r="AN325" s="184"/>
      <c r="AO325" s="184"/>
      <c r="AP325" s="190"/>
      <c r="AQ325" s="190"/>
      <c r="AR325" s="190"/>
      <c r="AS325" s="184"/>
      <c r="AT325" s="184"/>
      <c r="AU325" s="190"/>
      <c r="AV325" s="300"/>
    </row>
    <row r="326" spans="1:48" ht="27">
      <c r="A326" s="298"/>
      <c r="B326" s="299"/>
      <c r="C326" s="299"/>
      <c r="D326" s="189" t="s">
        <v>273</v>
      </c>
      <c r="E326" s="233">
        <f t="shared" si="144"/>
        <v>0</v>
      </c>
      <c r="F326" s="233">
        <f t="shared" si="144"/>
        <v>0</v>
      </c>
      <c r="G326" s="186" t="e">
        <f t="shared" si="109"/>
        <v>#DIV/0!</v>
      </c>
      <c r="H326" s="184"/>
      <c r="I326" s="184"/>
      <c r="J326" s="190"/>
      <c r="K326" s="184"/>
      <c r="L326" s="184"/>
      <c r="M326" s="190"/>
      <c r="N326" s="184"/>
      <c r="O326" s="184"/>
      <c r="P326" s="190"/>
      <c r="Q326" s="184"/>
      <c r="R326" s="184"/>
      <c r="S326" s="190"/>
      <c r="T326" s="184"/>
      <c r="U326" s="184"/>
      <c r="V326" s="190"/>
      <c r="W326" s="184"/>
      <c r="X326" s="184"/>
      <c r="Y326" s="190"/>
      <c r="Z326" s="184"/>
      <c r="AA326" s="184"/>
      <c r="AB326" s="190"/>
      <c r="AC326" s="184"/>
      <c r="AD326" s="184"/>
      <c r="AE326" s="190"/>
      <c r="AF326" s="184"/>
      <c r="AG326" s="184"/>
      <c r="AH326" s="190"/>
      <c r="AI326" s="184"/>
      <c r="AJ326" s="184"/>
      <c r="AK326" s="190"/>
      <c r="AL326" s="190"/>
      <c r="AM326" s="190"/>
      <c r="AN326" s="184"/>
      <c r="AO326" s="184"/>
      <c r="AP326" s="190"/>
      <c r="AQ326" s="190"/>
      <c r="AR326" s="190"/>
      <c r="AS326" s="184"/>
      <c r="AT326" s="184"/>
      <c r="AU326" s="190"/>
      <c r="AV326" s="300"/>
    </row>
    <row r="327" spans="1:48">
      <c r="A327" s="298" t="s">
        <v>495</v>
      </c>
      <c r="B327" s="299" t="s">
        <v>499</v>
      </c>
      <c r="C327" s="299" t="s">
        <v>440</v>
      </c>
      <c r="D327" s="192" t="s">
        <v>41</v>
      </c>
      <c r="E327" s="233">
        <f t="shared" si="144"/>
        <v>538.13300000000004</v>
      </c>
      <c r="F327" s="233">
        <f t="shared" si="144"/>
        <v>0</v>
      </c>
      <c r="G327" s="186">
        <f t="shared" si="109"/>
        <v>0</v>
      </c>
      <c r="H327" s="186">
        <f>SUM(H328:H331)</f>
        <v>0</v>
      </c>
      <c r="I327" s="186">
        <f t="shared" ref="I327" si="178">SUM(I328:I331)</f>
        <v>0</v>
      </c>
      <c r="J327" s="186"/>
      <c r="K327" s="186">
        <f t="shared" ref="K327:L327" si="179">SUM(K328:K331)</f>
        <v>0</v>
      </c>
      <c r="L327" s="186">
        <f t="shared" si="179"/>
        <v>0</v>
      </c>
      <c r="M327" s="186"/>
      <c r="N327" s="186">
        <f t="shared" ref="N327:O327" si="180">SUM(N328:N331)</f>
        <v>0</v>
      </c>
      <c r="O327" s="186">
        <f t="shared" si="180"/>
        <v>0</v>
      </c>
      <c r="P327" s="186"/>
      <c r="Q327" s="186">
        <f t="shared" ref="Q327:R327" si="181">SUM(Q328:Q331)</f>
        <v>0</v>
      </c>
      <c r="R327" s="186">
        <f t="shared" si="181"/>
        <v>0</v>
      </c>
      <c r="S327" s="186"/>
      <c r="T327" s="186">
        <f t="shared" ref="T327:U327" si="182">SUM(T328:T331)</f>
        <v>0</v>
      </c>
      <c r="U327" s="186">
        <f t="shared" si="182"/>
        <v>0</v>
      </c>
      <c r="V327" s="186"/>
      <c r="W327" s="186">
        <f t="shared" ref="W327:X327" si="183">SUM(W328:W331)</f>
        <v>0</v>
      </c>
      <c r="X327" s="186">
        <f t="shared" si="183"/>
        <v>0</v>
      </c>
      <c r="Y327" s="186"/>
      <c r="Z327" s="186">
        <f t="shared" ref="Z327:AA327" si="184">SUM(Z328:Z331)</f>
        <v>0</v>
      </c>
      <c r="AA327" s="186">
        <f t="shared" si="184"/>
        <v>0</v>
      </c>
      <c r="AB327" s="186"/>
      <c r="AC327" s="186">
        <f t="shared" ref="AC327:AD327" si="185">SUM(AC328:AC331)</f>
        <v>0</v>
      </c>
      <c r="AD327" s="186">
        <f t="shared" si="185"/>
        <v>0</v>
      </c>
      <c r="AE327" s="186"/>
      <c r="AF327" s="186">
        <f t="shared" ref="AF327:AL327" si="186">SUM(AF328:AF331)</f>
        <v>0</v>
      </c>
      <c r="AG327" s="186">
        <f t="shared" si="186"/>
        <v>0</v>
      </c>
      <c r="AH327" s="186">
        <f t="shared" si="186"/>
        <v>0</v>
      </c>
      <c r="AI327" s="186">
        <f t="shared" si="186"/>
        <v>0</v>
      </c>
      <c r="AJ327" s="186">
        <f t="shared" si="186"/>
        <v>0</v>
      </c>
      <c r="AK327" s="186">
        <f t="shared" si="186"/>
        <v>0</v>
      </c>
      <c r="AL327" s="186">
        <f t="shared" si="186"/>
        <v>0</v>
      </c>
      <c r="AM327" s="186"/>
      <c r="AN327" s="186">
        <f t="shared" ref="AN327:AQ327" si="187">SUM(AN328:AN331)</f>
        <v>538.13300000000004</v>
      </c>
      <c r="AO327" s="186">
        <f t="shared" si="187"/>
        <v>0</v>
      </c>
      <c r="AP327" s="186">
        <f t="shared" si="187"/>
        <v>0</v>
      </c>
      <c r="AQ327" s="186">
        <f t="shared" si="187"/>
        <v>0</v>
      </c>
      <c r="AR327" s="186"/>
      <c r="AS327" s="186">
        <f t="shared" ref="AS327:AT327" si="188">SUM(AS328:AS331)</f>
        <v>0</v>
      </c>
      <c r="AT327" s="186">
        <f t="shared" si="188"/>
        <v>0</v>
      </c>
      <c r="AU327" s="187"/>
      <c r="AV327" s="300"/>
    </row>
    <row r="328" spans="1:48">
      <c r="A328" s="298"/>
      <c r="B328" s="299"/>
      <c r="C328" s="299"/>
      <c r="D328" s="188" t="s">
        <v>37</v>
      </c>
      <c r="E328" s="233">
        <f t="shared" si="144"/>
        <v>0</v>
      </c>
      <c r="F328" s="233">
        <f t="shared" si="144"/>
        <v>0</v>
      </c>
      <c r="G328" s="186" t="e">
        <f t="shared" si="109"/>
        <v>#DIV/0!</v>
      </c>
      <c r="H328" s="184"/>
      <c r="I328" s="184"/>
      <c r="J328" s="190"/>
      <c r="K328" s="184"/>
      <c r="L328" s="184"/>
      <c r="M328" s="190"/>
      <c r="N328" s="184"/>
      <c r="O328" s="184"/>
      <c r="P328" s="190"/>
      <c r="Q328" s="184"/>
      <c r="R328" s="184"/>
      <c r="S328" s="190"/>
      <c r="T328" s="184"/>
      <c r="U328" s="184"/>
      <c r="V328" s="190"/>
      <c r="W328" s="184"/>
      <c r="X328" s="184"/>
      <c r="Y328" s="190"/>
      <c r="Z328" s="184"/>
      <c r="AA328" s="184"/>
      <c r="AB328" s="190"/>
      <c r="AC328" s="184"/>
      <c r="AD328" s="184"/>
      <c r="AE328" s="190"/>
      <c r="AF328" s="184"/>
      <c r="AG328" s="184"/>
      <c r="AH328" s="190"/>
      <c r="AI328" s="184"/>
      <c r="AJ328" s="184"/>
      <c r="AK328" s="190"/>
      <c r="AL328" s="184"/>
      <c r="AM328" s="184"/>
      <c r="AN328" s="184"/>
      <c r="AO328" s="184"/>
      <c r="AP328" s="190"/>
      <c r="AQ328" s="190"/>
      <c r="AR328" s="190"/>
      <c r="AS328" s="184"/>
      <c r="AT328" s="184"/>
      <c r="AU328" s="190"/>
      <c r="AV328" s="300"/>
    </row>
    <row r="329" spans="1:48" ht="26.4">
      <c r="A329" s="298"/>
      <c r="B329" s="299"/>
      <c r="C329" s="299"/>
      <c r="D329" s="188" t="s">
        <v>2</v>
      </c>
      <c r="E329" s="233">
        <f t="shared" si="144"/>
        <v>0</v>
      </c>
      <c r="F329" s="233">
        <f t="shared" si="144"/>
        <v>0</v>
      </c>
      <c r="G329" s="186" t="e">
        <f t="shared" si="109"/>
        <v>#DIV/0!</v>
      </c>
      <c r="H329" s="184"/>
      <c r="I329" s="184"/>
      <c r="J329" s="190"/>
      <c r="K329" s="184"/>
      <c r="L329" s="184"/>
      <c r="M329" s="190"/>
      <c r="N329" s="184"/>
      <c r="O329" s="184"/>
      <c r="P329" s="190"/>
      <c r="Q329" s="184"/>
      <c r="R329" s="184"/>
      <c r="S329" s="190"/>
      <c r="T329" s="184"/>
      <c r="U329" s="184"/>
      <c r="V329" s="190"/>
      <c r="W329" s="184"/>
      <c r="X329" s="184"/>
      <c r="Y329" s="190"/>
      <c r="Z329" s="184"/>
      <c r="AA329" s="184"/>
      <c r="AB329" s="190"/>
      <c r="AC329" s="184"/>
      <c r="AD329" s="184"/>
      <c r="AE329" s="190"/>
      <c r="AF329" s="184"/>
      <c r="AG329" s="184"/>
      <c r="AH329" s="190"/>
      <c r="AI329" s="184"/>
      <c r="AJ329" s="184"/>
      <c r="AK329" s="190"/>
      <c r="AL329" s="190"/>
      <c r="AM329" s="190"/>
      <c r="AN329" s="184"/>
      <c r="AO329" s="184"/>
      <c r="AP329" s="190"/>
      <c r="AQ329" s="190"/>
      <c r="AR329" s="190"/>
      <c r="AS329" s="184"/>
      <c r="AT329" s="184"/>
      <c r="AU329" s="190"/>
      <c r="AV329" s="300"/>
    </row>
    <row r="330" spans="1:48" ht="39.6">
      <c r="A330" s="298"/>
      <c r="B330" s="299"/>
      <c r="C330" s="299"/>
      <c r="D330" s="188" t="s">
        <v>456</v>
      </c>
      <c r="E330" s="233">
        <f t="shared" si="144"/>
        <v>538.13300000000004</v>
      </c>
      <c r="F330" s="233">
        <f t="shared" si="144"/>
        <v>0</v>
      </c>
      <c r="G330" s="186">
        <f t="shared" si="109"/>
        <v>0</v>
      </c>
      <c r="H330" s="184"/>
      <c r="I330" s="184"/>
      <c r="J330" s="190"/>
      <c r="K330" s="184"/>
      <c r="L330" s="184"/>
      <c r="M330" s="190"/>
      <c r="N330" s="184"/>
      <c r="O330" s="184"/>
      <c r="P330" s="190"/>
      <c r="Q330" s="184"/>
      <c r="R330" s="184"/>
      <c r="S330" s="190"/>
      <c r="T330" s="184"/>
      <c r="U330" s="184"/>
      <c r="V330" s="190"/>
      <c r="W330" s="184"/>
      <c r="X330" s="184"/>
      <c r="Y330" s="190"/>
      <c r="Z330" s="184"/>
      <c r="AA330" s="184"/>
      <c r="AB330" s="190"/>
      <c r="AC330" s="184"/>
      <c r="AD330" s="184"/>
      <c r="AE330" s="190"/>
      <c r="AF330" s="184"/>
      <c r="AG330" s="184"/>
      <c r="AH330" s="190"/>
      <c r="AI330" s="184"/>
      <c r="AJ330" s="184"/>
      <c r="AK330" s="190"/>
      <c r="AL330" s="190"/>
      <c r="AM330" s="190"/>
      <c r="AN330" s="184">
        <v>538.13300000000004</v>
      </c>
      <c r="AO330" s="184"/>
      <c r="AP330" s="190"/>
      <c r="AQ330" s="190"/>
      <c r="AR330" s="190"/>
      <c r="AS330" s="184"/>
      <c r="AT330" s="184"/>
      <c r="AU330" s="190"/>
      <c r="AV330" s="300"/>
    </row>
    <row r="331" spans="1:48" ht="27">
      <c r="A331" s="298"/>
      <c r="B331" s="299"/>
      <c r="C331" s="299"/>
      <c r="D331" s="189" t="s">
        <v>273</v>
      </c>
      <c r="E331" s="233">
        <f t="shared" si="144"/>
        <v>0</v>
      </c>
      <c r="F331" s="233">
        <f t="shared" si="144"/>
        <v>0</v>
      </c>
      <c r="G331" s="186" t="e">
        <f t="shared" si="109"/>
        <v>#DIV/0!</v>
      </c>
      <c r="H331" s="184"/>
      <c r="I331" s="184"/>
      <c r="J331" s="190"/>
      <c r="K331" s="184"/>
      <c r="L331" s="184"/>
      <c r="M331" s="190"/>
      <c r="N331" s="184"/>
      <c r="O331" s="184"/>
      <c r="P331" s="190"/>
      <c r="Q331" s="184"/>
      <c r="R331" s="184"/>
      <c r="S331" s="190"/>
      <c r="T331" s="184"/>
      <c r="U331" s="184"/>
      <c r="V331" s="190"/>
      <c r="W331" s="184"/>
      <c r="X331" s="184"/>
      <c r="Y331" s="190"/>
      <c r="Z331" s="184"/>
      <c r="AA331" s="184"/>
      <c r="AB331" s="190"/>
      <c r="AC331" s="184"/>
      <c r="AD331" s="184"/>
      <c r="AE331" s="190"/>
      <c r="AF331" s="184"/>
      <c r="AG331" s="184"/>
      <c r="AH331" s="190"/>
      <c r="AI331" s="184"/>
      <c r="AJ331" s="184"/>
      <c r="AK331" s="190"/>
      <c r="AL331" s="190"/>
      <c r="AM331" s="190"/>
      <c r="AN331" s="184"/>
      <c r="AO331" s="184"/>
      <c r="AP331" s="190"/>
      <c r="AQ331" s="190"/>
      <c r="AR331" s="190"/>
      <c r="AS331" s="184"/>
      <c r="AT331" s="184"/>
      <c r="AU331" s="190"/>
      <c r="AV331" s="300"/>
    </row>
    <row r="332" spans="1:48">
      <c r="A332" s="298" t="s">
        <v>496</v>
      </c>
      <c r="B332" s="299" t="s">
        <v>500</v>
      </c>
      <c r="C332" s="299" t="s">
        <v>440</v>
      </c>
      <c r="D332" s="192" t="s">
        <v>41</v>
      </c>
      <c r="E332" s="233">
        <f t="shared" si="144"/>
        <v>492</v>
      </c>
      <c r="F332" s="233">
        <f t="shared" si="144"/>
        <v>0</v>
      </c>
      <c r="G332" s="186">
        <f t="shared" si="109"/>
        <v>0</v>
      </c>
      <c r="H332" s="186">
        <f>SUM(H333:H336)</f>
        <v>0</v>
      </c>
      <c r="I332" s="186">
        <f t="shared" ref="I332" si="189">SUM(I333:I336)</f>
        <v>0</v>
      </c>
      <c r="J332" s="186"/>
      <c r="K332" s="186">
        <f t="shared" ref="K332:L332" si="190">SUM(K333:K336)</f>
        <v>0</v>
      </c>
      <c r="L332" s="186">
        <f t="shared" si="190"/>
        <v>0</v>
      </c>
      <c r="M332" s="186"/>
      <c r="N332" s="186">
        <f t="shared" ref="N332:O332" si="191">SUM(N333:N336)</f>
        <v>0</v>
      </c>
      <c r="O332" s="186">
        <f t="shared" si="191"/>
        <v>0</v>
      </c>
      <c r="P332" s="186"/>
      <c r="Q332" s="186">
        <f t="shared" ref="Q332:R332" si="192">SUM(Q333:Q336)</f>
        <v>0</v>
      </c>
      <c r="R332" s="186">
        <f t="shared" si="192"/>
        <v>0</v>
      </c>
      <c r="S332" s="186"/>
      <c r="T332" s="186">
        <f t="shared" ref="T332:U332" si="193">SUM(T333:T336)</f>
        <v>0</v>
      </c>
      <c r="U332" s="186">
        <f t="shared" si="193"/>
        <v>0</v>
      </c>
      <c r="V332" s="186"/>
      <c r="W332" s="186">
        <f t="shared" ref="W332:X332" si="194">SUM(W333:W336)</f>
        <v>0</v>
      </c>
      <c r="X332" s="186">
        <f t="shared" si="194"/>
        <v>0</v>
      </c>
      <c r="Y332" s="186"/>
      <c r="Z332" s="186">
        <f t="shared" ref="Z332:AA332" si="195">SUM(Z333:Z336)</f>
        <v>0</v>
      </c>
      <c r="AA332" s="186">
        <f t="shared" si="195"/>
        <v>0</v>
      </c>
      <c r="AB332" s="186"/>
      <c r="AC332" s="186">
        <f t="shared" ref="AC332:AD332" si="196">SUM(AC333:AC336)</f>
        <v>0</v>
      </c>
      <c r="AD332" s="186">
        <f t="shared" si="196"/>
        <v>0</v>
      </c>
      <c r="AE332" s="186"/>
      <c r="AF332" s="186">
        <f t="shared" ref="AF332:AL332" si="197">SUM(AF333:AF336)</f>
        <v>0</v>
      </c>
      <c r="AG332" s="186">
        <f t="shared" si="197"/>
        <v>0</v>
      </c>
      <c r="AH332" s="186">
        <f t="shared" si="197"/>
        <v>0</v>
      </c>
      <c r="AI332" s="186">
        <f t="shared" si="197"/>
        <v>0</v>
      </c>
      <c r="AJ332" s="186">
        <f t="shared" si="197"/>
        <v>0</v>
      </c>
      <c r="AK332" s="186">
        <f t="shared" si="197"/>
        <v>0</v>
      </c>
      <c r="AL332" s="186">
        <f t="shared" si="197"/>
        <v>0</v>
      </c>
      <c r="AM332" s="186"/>
      <c r="AN332" s="186">
        <f t="shared" ref="AN332:AQ332" si="198">SUM(AN333:AN336)</f>
        <v>492</v>
      </c>
      <c r="AO332" s="186">
        <f t="shared" si="198"/>
        <v>0</v>
      </c>
      <c r="AP332" s="186">
        <f t="shared" si="198"/>
        <v>0</v>
      </c>
      <c r="AQ332" s="186">
        <f t="shared" si="198"/>
        <v>0</v>
      </c>
      <c r="AR332" s="186"/>
      <c r="AS332" s="186">
        <f t="shared" ref="AS332:AT332" si="199">SUM(AS333:AS336)</f>
        <v>0</v>
      </c>
      <c r="AT332" s="186">
        <f t="shared" si="199"/>
        <v>0</v>
      </c>
      <c r="AU332" s="187"/>
      <c r="AV332" s="300"/>
    </row>
    <row r="333" spans="1:48">
      <c r="A333" s="298"/>
      <c r="B333" s="299"/>
      <c r="C333" s="299"/>
      <c r="D333" s="188" t="s">
        <v>37</v>
      </c>
      <c r="E333" s="233">
        <f t="shared" si="144"/>
        <v>0</v>
      </c>
      <c r="F333" s="233">
        <f t="shared" si="144"/>
        <v>0</v>
      </c>
      <c r="G333" s="186" t="e">
        <f t="shared" si="109"/>
        <v>#DIV/0!</v>
      </c>
      <c r="H333" s="184"/>
      <c r="I333" s="184"/>
      <c r="J333" s="190"/>
      <c r="K333" s="184"/>
      <c r="L333" s="184"/>
      <c r="M333" s="190"/>
      <c r="N333" s="184"/>
      <c r="O333" s="184"/>
      <c r="P333" s="190"/>
      <c r="Q333" s="184"/>
      <c r="R333" s="184"/>
      <c r="S333" s="190"/>
      <c r="T333" s="184"/>
      <c r="U333" s="184"/>
      <c r="V333" s="190"/>
      <c r="W333" s="184"/>
      <c r="X333" s="184"/>
      <c r="Y333" s="190"/>
      <c r="Z333" s="184"/>
      <c r="AA333" s="184"/>
      <c r="AB333" s="190"/>
      <c r="AC333" s="184"/>
      <c r="AD333" s="184"/>
      <c r="AE333" s="190"/>
      <c r="AF333" s="184"/>
      <c r="AG333" s="184"/>
      <c r="AH333" s="190"/>
      <c r="AI333" s="184"/>
      <c r="AJ333" s="184"/>
      <c r="AK333" s="190"/>
      <c r="AL333" s="184"/>
      <c r="AM333" s="184"/>
      <c r="AN333" s="184"/>
      <c r="AO333" s="184"/>
      <c r="AP333" s="190"/>
      <c r="AQ333" s="190"/>
      <c r="AR333" s="190"/>
      <c r="AS333" s="184"/>
      <c r="AT333" s="184"/>
      <c r="AU333" s="190"/>
      <c r="AV333" s="300"/>
    </row>
    <row r="334" spans="1:48" ht="26.4">
      <c r="A334" s="298"/>
      <c r="B334" s="299"/>
      <c r="C334" s="299"/>
      <c r="D334" s="188" t="s">
        <v>2</v>
      </c>
      <c r="E334" s="233">
        <f t="shared" si="144"/>
        <v>492</v>
      </c>
      <c r="F334" s="233">
        <f t="shared" si="144"/>
        <v>0</v>
      </c>
      <c r="G334" s="186">
        <f t="shared" si="109"/>
        <v>0</v>
      </c>
      <c r="H334" s="184"/>
      <c r="I334" s="184"/>
      <c r="J334" s="190"/>
      <c r="K334" s="184"/>
      <c r="L334" s="184"/>
      <c r="M334" s="190"/>
      <c r="N334" s="184"/>
      <c r="O334" s="184"/>
      <c r="P334" s="190"/>
      <c r="Q334" s="184"/>
      <c r="R334" s="184"/>
      <c r="S334" s="190"/>
      <c r="T334" s="184"/>
      <c r="U334" s="184"/>
      <c r="V334" s="190"/>
      <c r="W334" s="184"/>
      <c r="X334" s="184"/>
      <c r="Y334" s="190"/>
      <c r="Z334" s="184"/>
      <c r="AA334" s="184"/>
      <c r="AB334" s="190"/>
      <c r="AC334" s="184"/>
      <c r="AD334" s="184"/>
      <c r="AE334" s="190"/>
      <c r="AF334" s="184"/>
      <c r="AG334" s="184"/>
      <c r="AH334" s="190"/>
      <c r="AI334" s="184"/>
      <c r="AJ334" s="184"/>
      <c r="AK334" s="190"/>
      <c r="AL334" s="190"/>
      <c r="AM334" s="190"/>
      <c r="AN334" s="184">
        <v>492</v>
      </c>
      <c r="AO334" s="184"/>
      <c r="AP334" s="190"/>
      <c r="AQ334" s="190"/>
      <c r="AR334" s="190"/>
      <c r="AS334" s="184"/>
      <c r="AT334" s="184"/>
      <c r="AU334" s="190"/>
      <c r="AV334" s="300"/>
    </row>
    <row r="335" spans="1:48">
      <c r="A335" s="298"/>
      <c r="B335" s="299"/>
      <c r="C335" s="299"/>
      <c r="D335" s="188" t="s">
        <v>43</v>
      </c>
      <c r="E335" s="233">
        <f t="shared" si="144"/>
        <v>0</v>
      </c>
      <c r="F335" s="233">
        <f t="shared" si="144"/>
        <v>0</v>
      </c>
      <c r="G335" s="186" t="e">
        <f t="shared" si="109"/>
        <v>#DIV/0!</v>
      </c>
      <c r="H335" s="184"/>
      <c r="I335" s="184"/>
      <c r="J335" s="190"/>
      <c r="K335" s="184"/>
      <c r="L335" s="184"/>
      <c r="M335" s="190"/>
      <c r="N335" s="184"/>
      <c r="O335" s="184"/>
      <c r="P335" s="190"/>
      <c r="Q335" s="184"/>
      <c r="R335" s="184"/>
      <c r="S335" s="190"/>
      <c r="T335" s="184"/>
      <c r="U335" s="184"/>
      <c r="V335" s="190"/>
      <c r="W335" s="184"/>
      <c r="X335" s="184"/>
      <c r="Y335" s="190"/>
      <c r="Z335" s="184"/>
      <c r="AA335" s="184"/>
      <c r="AB335" s="190"/>
      <c r="AC335" s="184"/>
      <c r="AD335" s="184"/>
      <c r="AE335" s="190"/>
      <c r="AF335" s="184"/>
      <c r="AG335" s="184"/>
      <c r="AH335" s="190"/>
      <c r="AI335" s="184"/>
      <c r="AJ335" s="184"/>
      <c r="AK335" s="190"/>
      <c r="AL335" s="190"/>
      <c r="AM335" s="190"/>
      <c r="AN335" s="184"/>
      <c r="AO335" s="184"/>
      <c r="AP335" s="190"/>
      <c r="AQ335" s="190"/>
      <c r="AR335" s="190"/>
      <c r="AS335" s="184"/>
      <c r="AT335" s="184"/>
      <c r="AU335" s="190"/>
      <c r="AV335" s="300"/>
    </row>
    <row r="336" spans="1:48" ht="27">
      <c r="A336" s="298"/>
      <c r="B336" s="299"/>
      <c r="C336" s="299"/>
      <c r="D336" s="189" t="s">
        <v>273</v>
      </c>
      <c r="E336" s="233">
        <f t="shared" si="144"/>
        <v>0</v>
      </c>
      <c r="F336" s="233">
        <f t="shared" si="144"/>
        <v>0</v>
      </c>
      <c r="G336" s="186" t="e">
        <f t="shared" si="109"/>
        <v>#DIV/0!</v>
      </c>
      <c r="H336" s="184"/>
      <c r="I336" s="184"/>
      <c r="J336" s="190"/>
      <c r="K336" s="184"/>
      <c r="L336" s="184"/>
      <c r="M336" s="190"/>
      <c r="N336" s="184"/>
      <c r="O336" s="184"/>
      <c r="P336" s="190"/>
      <c r="Q336" s="184"/>
      <c r="R336" s="184"/>
      <c r="S336" s="190"/>
      <c r="T336" s="184"/>
      <c r="U336" s="184"/>
      <c r="V336" s="190"/>
      <c r="W336" s="184"/>
      <c r="X336" s="184"/>
      <c r="Y336" s="190"/>
      <c r="Z336" s="184"/>
      <c r="AA336" s="184"/>
      <c r="AB336" s="190"/>
      <c r="AC336" s="184"/>
      <c r="AD336" s="184"/>
      <c r="AE336" s="190"/>
      <c r="AF336" s="184"/>
      <c r="AG336" s="184"/>
      <c r="AH336" s="190"/>
      <c r="AI336" s="184"/>
      <c r="AJ336" s="184"/>
      <c r="AK336" s="190"/>
      <c r="AL336" s="190"/>
      <c r="AM336" s="190"/>
      <c r="AN336" s="184"/>
      <c r="AO336" s="184"/>
      <c r="AP336" s="190"/>
      <c r="AQ336" s="190"/>
      <c r="AR336" s="190"/>
      <c r="AS336" s="184"/>
      <c r="AT336" s="184"/>
      <c r="AU336" s="190"/>
      <c r="AV336" s="300"/>
    </row>
    <row r="337" spans="1:48">
      <c r="A337" s="298" t="s">
        <v>497</v>
      </c>
      <c r="B337" s="299" t="s">
        <v>545</v>
      </c>
      <c r="C337" s="299" t="s">
        <v>440</v>
      </c>
      <c r="D337" s="192" t="s">
        <v>41</v>
      </c>
      <c r="E337" s="233">
        <f t="shared" si="144"/>
        <v>1.1180000000000001</v>
      </c>
      <c r="F337" s="233">
        <f t="shared" si="144"/>
        <v>0</v>
      </c>
      <c r="G337" s="186">
        <f t="shared" si="109"/>
        <v>0</v>
      </c>
      <c r="H337" s="186">
        <f>SUM(H338:H341)</f>
        <v>0</v>
      </c>
      <c r="I337" s="186">
        <f t="shared" ref="I337" si="200">SUM(I338:I341)</f>
        <v>0</v>
      </c>
      <c r="J337" s="186"/>
      <c r="K337" s="186">
        <f t="shared" ref="K337:L337" si="201">SUM(K338:K341)</f>
        <v>0</v>
      </c>
      <c r="L337" s="186">
        <f t="shared" si="201"/>
        <v>0</v>
      </c>
      <c r="M337" s="186"/>
      <c r="N337" s="186">
        <f t="shared" ref="N337:O337" si="202">SUM(N338:N341)</f>
        <v>0</v>
      </c>
      <c r="O337" s="186">
        <f t="shared" si="202"/>
        <v>0</v>
      </c>
      <c r="P337" s="186"/>
      <c r="Q337" s="186">
        <f t="shared" ref="Q337:R337" si="203">SUM(Q338:Q341)</f>
        <v>0</v>
      </c>
      <c r="R337" s="186">
        <f t="shared" si="203"/>
        <v>0</v>
      </c>
      <c r="S337" s="186"/>
      <c r="T337" s="186">
        <f t="shared" ref="T337:U337" si="204">SUM(T338:T341)</f>
        <v>0</v>
      </c>
      <c r="U337" s="186">
        <f t="shared" si="204"/>
        <v>0</v>
      </c>
      <c r="V337" s="186"/>
      <c r="W337" s="186">
        <f t="shared" ref="W337:X337" si="205">SUM(W338:W341)</f>
        <v>0</v>
      </c>
      <c r="X337" s="186">
        <f t="shared" si="205"/>
        <v>0</v>
      </c>
      <c r="Y337" s="186"/>
      <c r="Z337" s="186">
        <f t="shared" ref="Z337:AA337" si="206">SUM(Z338:Z341)</f>
        <v>0</v>
      </c>
      <c r="AA337" s="186">
        <f t="shared" si="206"/>
        <v>0</v>
      </c>
      <c r="AB337" s="186"/>
      <c r="AC337" s="186">
        <f t="shared" ref="AC337:AD337" si="207">SUM(AC338:AC341)</f>
        <v>0</v>
      </c>
      <c r="AD337" s="186">
        <f t="shared" si="207"/>
        <v>0</v>
      </c>
      <c r="AE337" s="186"/>
      <c r="AF337" s="186">
        <f t="shared" ref="AF337:AL337" si="208">SUM(AF338:AF341)</f>
        <v>1.1180000000000001</v>
      </c>
      <c r="AG337" s="186">
        <f t="shared" si="208"/>
        <v>0</v>
      </c>
      <c r="AH337" s="186">
        <f t="shared" si="208"/>
        <v>0</v>
      </c>
      <c r="AI337" s="186">
        <f t="shared" si="208"/>
        <v>0</v>
      </c>
      <c r="AJ337" s="186">
        <f t="shared" si="208"/>
        <v>0</v>
      </c>
      <c r="AK337" s="186">
        <f t="shared" si="208"/>
        <v>0</v>
      </c>
      <c r="AL337" s="186">
        <f t="shared" si="208"/>
        <v>0</v>
      </c>
      <c r="AM337" s="186"/>
      <c r="AN337" s="186">
        <f t="shared" ref="AN337:AQ337" si="209">SUM(AN338:AN341)</f>
        <v>0</v>
      </c>
      <c r="AO337" s="186">
        <f t="shared" si="209"/>
        <v>0</v>
      </c>
      <c r="AP337" s="186">
        <f t="shared" si="209"/>
        <v>0</v>
      </c>
      <c r="AQ337" s="186">
        <f t="shared" si="209"/>
        <v>0</v>
      </c>
      <c r="AR337" s="186"/>
      <c r="AS337" s="186">
        <f t="shared" ref="AS337:AT337" si="210">SUM(AS338:AS341)</f>
        <v>0</v>
      </c>
      <c r="AT337" s="186">
        <f t="shared" si="210"/>
        <v>0</v>
      </c>
      <c r="AU337" s="187"/>
      <c r="AV337" s="300"/>
    </row>
    <row r="338" spans="1:48">
      <c r="A338" s="298"/>
      <c r="B338" s="299"/>
      <c r="C338" s="299"/>
      <c r="D338" s="188" t="s">
        <v>37</v>
      </c>
      <c r="E338" s="233">
        <f t="shared" si="144"/>
        <v>0</v>
      </c>
      <c r="F338" s="233">
        <f t="shared" si="144"/>
        <v>0</v>
      </c>
      <c r="G338" s="186" t="e">
        <f t="shared" si="109"/>
        <v>#DIV/0!</v>
      </c>
      <c r="H338" s="184"/>
      <c r="I338" s="184"/>
      <c r="J338" s="190"/>
      <c r="K338" s="184"/>
      <c r="L338" s="184"/>
      <c r="M338" s="190"/>
      <c r="N338" s="184"/>
      <c r="O338" s="184"/>
      <c r="P338" s="190"/>
      <c r="Q338" s="184"/>
      <c r="R338" s="184"/>
      <c r="S338" s="190"/>
      <c r="T338" s="184"/>
      <c r="U338" s="184"/>
      <c r="V338" s="190"/>
      <c r="W338" s="184"/>
      <c r="X338" s="184"/>
      <c r="Y338" s="190"/>
      <c r="Z338" s="184"/>
      <c r="AA338" s="184"/>
      <c r="AB338" s="190"/>
      <c r="AC338" s="184"/>
      <c r="AD338" s="184"/>
      <c r="AE338" s="190"/>
      <c r="AF338" s="184"/>
      <c r="AG338" s="184"/>
      <c r="AH338" s="190"/>
      <c r="AI338" s="184"/>
      <c r="AJ338" s="184"/>
      <c r="AK338" s="190"/>
      <c r="AL338" s="184"/>
      <c r="AM338" s="184"/>
      <c r="AN338" s="184"/>
      <c r="AO338" s="184"/>
      <c r="AP338" s="190"/>
      <c r="AQ338" s="190"/>
      <c r="AR338" s="190"/>
      <c r="AS338" s="184"/>
      <c r="AT338" s="184"/>
      <c r="AU338" s="190"/>
      <c r="AV338" s="300"/>
    </row>
    <row r="339" spans="1:48" ht="26.4">
      <c r="A339" s="298"/>
      <c r="B339" s="299"/>
      <c r="C339" s="299"/>
      <c r="D339" s="188" t="s">
        <v>2</v>
      </c>
      <c r="E339" s="233">
        <f t="shared" si="144"/>
        <v>0</v>
      </c>
      <c r="F339" s="233">
        <f t="shared" si="144"/>
        <v>0</v>
      </c>
      <c r="G339" s="186" t="e">
        <f t="shared" si="109"/>
        <v>#DIV/0!</v>
      </c>
      <c r="H339" s="184"/>
      <c r="I339" s="184"/>
      <c r="J339" s="190"/>
      <c r="K339" s="184"/>
      <c r="L339" s="184"/>
      <c r="M339" s="190"/>
      <c r="N339" s="184"/>
      <c r="O339" s="184"/>
      <c r="P339" s="190"/>
      <c r="Q339" s="184"/>
      <c r="R339" s="184"/>
      <c r="S339" s="190"/>
      <c r="T339" s="184"/>
      <c r="U339" s="184"/>
      <c r="V339" s="190"/>
      <c r="W339" s="184"/>
      <c r="X339" s="184"/>
      <c r="Y339" s="190"/>
      <c r="Z339" s="184"/>
      <c r="AA339" s="184"/>
      <c r="AB339" s="190"/>
      <c r="AC339" s="184"/>
      <c r="AD339" s="184"/>
      <c r="AE339" s="190"/>
      <c r="AF339" s="184"/>
      <c r="AG339" s="184"/>
      <c r="AH339" s="190"/>
      <c r="AI339" s="184"/>
      <c r="AJ339" s="184"/>
      <c r="AK339" s="190"/>
      <c r="AL339" s="190"/>
      <c r="AM339" s="190"/>
      <c r="AN339" s="184"/>
      <c r="AO339" s="184"/>
      <c r="AP339" s="190"/>
      <c r="AQ339" s="190"/>
      <c r="AR339" s="190"/>
      <c r="AS339" s="184"/>
      <c r="AT339" s="184"/>
      <c r="AU339" s="190"/>
      <c r="AV339" s="300"/>
    </row>
    <row r="340" spans="1:48">
      <c r="A340" s="298"/>
      <c r="B340" s="299"/>
      <c r="C340" s="299"/>
      <c r="D340" s="188" t="s">
        <v>43</v>
      </c>
      <c r="E340" s="233">
        <f t="shared" si="144"/>
        <v>1.1180000000000001</v>
      </c>
      <c r="F340" s="233">
        <f t="shared" si="144"/>
        <v>0</v>
      </c>
      <c r="G340" s="186">
        <f t="shared" si="109"/>
        <v>0</v>
      </c>
      <c r="H340" s="184"/>
      <c r="I340" s="184"/>
      <c r="J340" s="190"/>
      <c r="K340" s="184"/>
      <c r="L340" s="184"/>
      <c r="M340" s="190"/>
      <c r="N340" s="184"/>
      <c r="O340" s="184"/>
      <c r="P340" s="190"/>
      <c r="Q340" s="184"/>
      <c r="R340" s="184"/>
      <c r="S340" s="190"/>
      <c r="T340" s="184"/>
      <c r="U340" s="184"/>
      <c r="V340" s="190"/>
      <c r="W340" s="184"/>
      <c r="X340" s="184"/>
      <c r="Y340" s="190"/>
      <c r="Z340" s="184"/>
      <c r="AA340" s="184"/>
      <c r="AB340" s="190"/>
      <c r="AC340" s="184"/>
      <c r="AD340" s="184"/>
      <c r="AE340" s="190"/>
      <c r="AF340" s="184">
        <v>1.1180000000000001</v>
      </c>
      <c r="AG340" s="184"/>
      <c r="AH340" s="190"/>
      <c r="AI340" s="184"/>
      <c r="AJ340" s="184"/>
      <c r="AK340" s="190"/>
      <c r="AL340" s="190"/>
      <c r="AM340" s="190"/>
      <c r="AN340" s="184"/>
      <c r="AO340" s="184"/>
      <c r="AP340" s="190"/>
      <c r="AQ340" s="190"/>
      <c r="AR340" s="190"/>
      <c r="AS340" s="184"/>
      <c r="AT340" s="184"/>
      <c r="AU340" s="190"/>
      <c r="AV340" s="300"/>
    </row>
    <row r="341" spans="1:48" ht="27">
      <c r="A341" s="298"/>
      <c r="B341" s="299"/>
      <c r="C341" s="299"/>
      <c r="D341" s="189" t="s">
        <v>273</v>
      </c>
      <c r="E341" s="233">
        <f t="shared" si="144"/>
        <v>0</v>
      </c>
      <c r="F341" s="233">
        <f t="shared" si="144"/>
        <v>0</v>
      </c>
      <c r="G341" s="186" t="e">
        <f t="shared" si="109"/>
        <v>#DIV/0!</v>
      </c>
      <c r="H341" s="184"/>
      <c r="I341" s="184"/>
      <c r="J341" s="190"/>
      <c r="K341" s="184"/>
      <c r="L341" s="184"/>
      <c r="M341" s="190"/>
      <c r="N341" s="184"/>
      <c r="O341" s="184"/>
      <c r="P341" s="190"/>
      <c r="Q341" s="184"/>
      <c r="R341" s="184"/>
      <c r="S341" s="190"/>
      <c r="T341" s="184"/>
      <c r="U341" s="184"/>
      <c r="V341" s="190"/>
      <c r="W341" s="184"/>
      <c r="X341" s="184"/>
      <c r="Y341" s="190"/>
      <c r="Z341" s="184"/>
      <c r="AA341" s="184"/>
      <c r="AB341" s="190"/>
      <c r="AC341" s="184"/>
      <c r="AD341" s="184"/>
      <c r="AE341" s="190"/>
      <c r="AF341" s="184"/>
      <c r="AG341" s="184"/>
      <c r="AH341" s="190"/>
      <c r="AI341" s="184"/>
      <c r="AJ341" s="184"/>
      <c r="AK341" s="190"/>
      <c r="AL341" s="190"/>
      <c r="AM341" s="190"/>
      <c r="AN341" s="184"/>
      <c r="AO341" s="184"/>
      <c r="AP341" s="190"/>
      <c r="AQ341" s="190"/>
      <c r="AR341" s="190"/>
      <c r="AS341" s="184"/>
      <c r="AT341" s="184"/>
      <c r="AU341" s="190"/>
      <c r="AV341" s="300"/>
    </row>
    <row r="342" spans="1:48">
      <c r="A342" s="298" t="s">
        <v>498</v>
      </c>
      <c r="B342" s="299" t="s">
        <v>546</v>
      </c>
      <c r="C342" s="299" t="s">
        <v>440</v>
      </c>
      <c r="D342" s="192" t="s">
        <v>41</v>
      </c>
      <c r="E342" s="233">
        <f t="shared" si="144"/>
        <v>1374</v>
      </c>
      <c r="F342" s="233">
        <f t="shared" si="144"/>
        <v>0</v>
      </c>
      <c r="G342" s="186">
        <f t="shared" si="109"/>
        <v>0</v>
      </c>
      <c r="H342" s="186">
        <f>SUM(H343:H346)</f>
        <v>0</v>
      </c>
      <c r="I342" s="186">
        <f t="shared" ref="I342" si="211">SUM(I343:I346)</f>
        <v>0</v>
      </c>
      <c r="J342" s="186"/>
      <c r="K342" s="186">
        <f t="shared" ref="K342:L342" si="212">SUM(K343:K346)</f>
        <v>0</v>
      </c>
      <c r="L342" s="186">
        <f t="shared" si="212"/>
        <v>0</v>
      </c>
      <c r="M342" s="186"/>
      <c r="N342" s="186">
        <f t="shared" ref="N342:O342" si="213">SUM(N343:N346)</f>
        <v>0</v>
      </c>
      <c r="O342" s="186">
        <f t="shared" si="213"/>
        <v>0</v>
      </c>
      <c r="P342" s="186"/>
      <c r="Q342" s="186">
        <f t="shared" ref="Q342:R342" si="214">SUM(Q343:Q346)</f>
        <v>0</v>
      </c>
      <c r="R342" s="186">
        <f t="shared" si="214"/>
        <v>0</v>
      </c>
      <c r="S342" s="186"/>
      <c r="T342" s="186">
        <f t="shared" ref="T342:U342" si="215">SUM(T343:T346)</f>
        <v>0</v>
      </c>
      <c r="U342" s="186">
        <f t="shared" si="215"/>
        <v>0</v>
      </c>
      <c r="V342" s="186"/>
      <c r="W342" s="186">
        <f t="shared" ref="W342:X342" si="216">SUM(W343:W346)</f>
        <v>0</v>
      </c>
      <c r="X342" s="186">
        <f t="shared" si="216"/>
        <v>0</v>
      </c>
      <c r="Y342" s="186"/>
      <c r="Z342" s="186">
        <f t="shared" ref="Z342:AA342" si="217">SUM(Z343:Z346)</f>
        <v>0</v>
      </c>
      <c r="AA342" s="186">
        <f t="shared" si="217"/>
        <v>0</v>
      </c>
      <c r="AB342" s="186"/>
      <c r="AC342" s="186">
        <f t="shared" ref="AC342:AD342" si="218">SUM(AC343:AC346)</f>
        <v>0</v>
      </c>
      <c r="AD342" s="186">
        <f t="shared" si="218"/>
        <v>0</v>
      </c>
      <c r="AE342" s="186"/>
      <c r="AF342" s="186">
        <f t="shared" ref="AF342:AL342" si="219">SUM(AF343:AF346)</f>
        <v>0</v>
      </c>
      <c r="AG342" s="186">
        <f t="shared" si="219"/>
        <v>0</v>
      </c>
      <c r="AH342" s="186">
        <f t="shared" si="219"/>
        <v>0</v>
      </c>
      <c r="AI342" s="186">
        <f t="shared" si="219"/>
        <v>0</v>
      </c>
      <c r="AJ342" s="186">
        <f t="shared" si="219"/>
        <v>0</v>
      </c>
      <c r="AK342" s="186">
        <f t="shared" si="219"/>
        <v>0</v>
      </c>
      <c r="AL342" s="186">
        <f t="shared" si="219"/>
        <v>0</v>
      </c>
      <c r="AM342" s="186"/>
      <c r="AN342" s="186">
        <f t="shared" ref="AN342:AQ342" si="220">SUM(AN343:AN346)</f>
        <v>1374</v>
      </c>
      <c r="AO342" s="186">
        <f t="shared" si="220"/>
        <v>0</v>
      </c>
      <c r="AP342" s="186">
        <f t="shared" si="220"/>
        <v>0</v>
      </c>
      <c r="AQ342" s="186">
        <f t="shared" si="220"/>
        <v>0</v>
      </c>
      <c r="AR342" s="186"/>
      <c r="AS342" s="186">
        <f t="shared" ref="AS342:AT342" si="221">SUM(AS343:AS346)</f>
        <v>0</v>
      </c>
      <c r="AT342" s="186">
        <f t="shared" si="221"/>
        <v>0</v>
      </c>
      <c r="AU342" s="187"/>
      <c r="AV342" s="300"/>
    </row>
    <row r="343" spans="1:48">
      <c r="A343" s="298"/>
      <c r="B343" s="299"/>
      <c r="C343" s="299"/>
      <c r="D343" s="188" t="s">
        <v>37</v>
      </c>
      <c r="E343" s="233">
        <f t="shared" si="144"/>
        <v>0</v>
      </c>
      <c r="F343" s="233">
        <f t="shared" si="144"/>
        <v>0</v>
      </c>
      <c r="G343" s="186" t="e">
        <f t="shared" si="109"/>
        <v>#DIV/0!</v>
      </c>
      <c r="H343" s="184"/>
      <c r="I343" s="184"/>
      <c r="J343" s="190"/>
      <c r="K343" s="184"/>
      <c r="L343" s="184"/>
      <c r="M343" s="190"/>
      <c r="N343" s="184"/>
      <c r="O343" s="184"/>
      <c r="P343" s="190"/>
      <c r="Q343" s="184"/>
      <c r="R343" s="184"/>
      <c r="S343" s="190"/>
      <c r="T343" s="184"/>
      <c r="U343" s="184"/>
      <c r="V343" s="190"/>
      <c r="W343" s="184"/>
      <c r="X343" s="184"/>
      <c r="Y343" s="190"/>
      <c r="Z343" s="184"/>
      <c r="AA343" s="184"/>
      <c r="AB343" s="190"/>
      <c r="AC343" s="184"/>
      <c r="AD343" s="184"/>
      <c r="AE343" s="190"/>
      <c r="AF343" s="184"/>
      <c r="AG343" s="184"/>
      <c r="AH343" s="190"/>
      <c r="AI343" s="184"/>
      <c r="AJ343" s="184"/>
      <c r="AK343" s="190"/>
      <c r="AL343" s="184"/>
      <c r="AM343" s="184"/>
      <c r="AN343" s="184"/>
      <c r="AO343" s="184"/>
      <c r="AP343" s="190"/>
      <c r="AQ343" s="190"/>
      <c r="AR343" s="190"/>
      <c r="AS343" s="184"/>
      <c r="AT343" s="184"/>
      <c r="AU343" s="190"/>
      <c r="AV343" s="300"/>
    </row>
    <row r="344" spans="1:48" ht="26.4">
      <c r="A344" s="298"/>
      <c r="B344" s="299"/>
      <c r="C344" s="299"/>
      <c r="D344" s="188" t="s">
        <v>2</v>
      </c>
      <c r="E344" s="233">
        <f t="shared" si="144"/>
        <v>1374</v>
      </c>
      <c r="F344" s="233">
        <f t="shared" si="144"/>
        <v>0</v>
      </c>
      <c r="G344" s="186">
        <f t="shared" si="109"/>
        <v>0</v>
      </c>
      <c r="H344" s="184"/>
      <c r="I344" s="184"/>
      <c r="J344" s="190"/>
      <c r="K344" s="184"/>
      <c r="L344" s="184"/>
      <c r="M344" s="190"/>
      <c r="N344" s="184"/>
      <c r="O344" s="184"/>
      <c r="P344" s="190"/>
      <c r="Q344" s="184"/>
      <c r="R344" s="184"/>
      <c r="S344" s="190"/>
      <c r="T344" s="184"/>
      <c r="U344" s="184"/>
      <c r="V344" s="190"/>
      <c r="W344" s="184"/>
      <c r="X344" s="184"/>
      <c r="Y344" s="190"/>
      <c r="Z344" s="184"/>
      <c r="AA344" s="184"/>
      <c r="AB344" s="190"/>
      <c r="AC344" s="184"/>
      <c r="AD344" s="184"/>
      <c r="AE344" s="190"/>
      <c r="AF344" s="184"/>
      <c r="AG344" s="184"/>
      <c r="AH344" s="190"/>
      <c r="AI344" s="184"/>
      <c r="AJ344" s="184"/>
      <c r="AK344" s="190"/>
      <c r="AL344" s="190"/>
      <c r="AM344" s="190"/>
      <c r="AN344" s="184">
        <v>1374</v>
      </c>
      <c r="AO344" s="184"/>
      <c r="AP344" s="190"/>
      <c r="AQ344" s="190"/>
      <c r="AR344" s="190"/>
      <c r="AS344" s="184"/>
      <c r="AT344" s="184"/>
      <c r="AU344" s="190"/>
      <c r="AV344" s="300"/>
    </row>
    <row r="345" spans="1:48">
      <c r="A345" s="298"/>
      <c r="B345" s="299"/>
      <c r="C345" s="299"/>
      <c r="D345" s="188" t="s">
        <v>43</v>
      </c>
      <c r="E345" s="233">
        <f t="shared" si="144"/>
        <v>0</v>
      </c>
      <c r="F345" s="233">
        <f t="shared" si="144"/>
        <v>0</v>
      </c>
      <c r="G345" s="186" t="e">
        <f t="shared" si="109"/>
        <v>#DIV/0!</v>
      </c>
      <c r="H345" s="184"/>
      <c r="I345" s="184"/>
      <c r="J345" s="190"/>
      <c r="K345" s="184"/>
      <c r="L345" s="184"/>
      <c r="M345" s="190"/>
      <c r="N345" s="184"/>
      <c r="O345" s="184"/>
      <c r="P345" s="190"/>
      <c r="Q345" s="184"/>
      <c r="R345" s="184"/>
      <c r="S345" s="190"/>
      <c r="T345" s="184"/>
      <c r="U345" s="184"/>
      <c r="V345" s="190"/>
      <c r="W345" s="184"/>
      <c r="X345" s="184"/>
      <c r="Y345" s="190"/>
      <c r="Z345" s="184"/>
      <c r="AA345" s="184"/>
      <c r="AB345" s="190"/>
      <c r="AC345" s="184"/>
      <c r="AD345" s="184"/>
      <c r="AE345" s="190"/>
      <c r="AF345" s="184"/>
      <c r="AG345" s="184"/>
      <c r="AH345" s="190"/>
      <c r="AI345" s="184"/>
      <c r="AJ345" s="184"/>
      <c r="AK345" s="190"/>
      <c r="AL345" s="190"/>
      <c r="AM345" s="190"/>
      <c r="AN345" s="184"/>
      <c r="AO345" s="184"/>
      <c r="AP345" s="190"/>
      <c r="AQ345" s="190"/>
      <c r="AR345" s="190"/>
      <c r="AS345" s="184"/>
      <c r="AT345" s="184"/>
      <c r="AU345" s="190"/>
      <c r="AV345" s="300"/>
    </row>
    <row r="346" spans="1:48" ht="27">
      <c r="A346" s="298"/>
      <c r="B346" s="299"/>
      <c r="C346" s="299"/>
      <c r="D346" s="189" t="s">
        <v>273</v>
      </c>
      <c r="E346" s="233">
        <f t="shared" si="144"/>
        <v>0</v>
      </c>
      <c r="F346" s="233">
        <f t="shared" si="144"/>
        <v>0</v>
      </c>
      <c r="G346" s="186" t="e">
        <f t="shared" si="109"/>
        <v>#DIV/0!</v>
      </c>
      <c r="H346" s="184"/>
      <c r="I346" s="184"/>
      <c r="J346" s="190"/>
      <c r="K346" s="184"/>
      <c r="L346" s="184"/>
      <c r="M346" s="190"/>
      <c r="N346" s="184"/>
      <c r="O346" s="184"/>
      <c r="P346" s="190"/>
      <c r="Q346" s="184"/>
      <c r="R346" s="184"/>
      <c r="S346" s="190"/>
      <c r="T346" s="184"/>
      <c r="U346" s="184"/>
      <c r="V346" s="190"/>
      <c r="W346" s="184"/>
      <c r="X346" s="184"/>
      <c r="Y346" s="190"/>
      <c r="Z346" s="184"/>
      <c r="AA346" s="184"/>
      <c r="AB346" s="190"/>
      <c r="AC346" s="184"/>
      <c r="AD346" s="184"/>
      <c r="AE346" s="190"/>
      <c r="AF346" s="184"/>
      <c r="AG346" s="184"/>
      <c r="AH346" s="190"/>
      <c r="AI346" s="184"/>
      <c r="AJ346" s="184"/>
      <c r="AK346" s="190"/>
      <c r="AL346" s="190"/>
      <c r="AM346" s="190"/>
      <c r="AN346" s="184"/>
      <c r="AO346" s="184"/>
      <c r="AP346" s="190"/>
      <c r="AQ346" s="190"/>
      <c r="AR346" s="190"/>
      <c r="AS346" s="184"/>
      <c r="AT346" s="184"/>
      <c r="AU346" s="190"/>
      <c r="AV346" s="300"/>
    </row>
    <row r="347" spans="1:48">
      <c r="A347" s="306" t="s">
        <v>436</v>
      </c>
      <c r="B347" s="306"/>
      <c r="C347" s="306"/>
      <c r="D347" s="192" t="s">
        <v>41</v>
      </c>
      <c r="E347" s="233">
        <f t="shared" si="144"/>
        <v>8180.6206499999989</v>
      </c>
      <c r="F347" s="233">
        <f t="shared" si="144"/>
        <v>2640.1876499999998</v>
      </c>
      <c r="G347" s="186">
        <f t="shared" si="109"/>
        <v>32.273683904411335</v>
      </c>
      <c r="H347" s="184">
        <f>SUM(H348:H350)</f>
        <v>0</v>
      </c>
      <c r="I347" s="184">
        <f t="shared" ref="I347:AU347" si="222">SUM(I348:I350)</f>
        <v>0</v>
      </c>
      <c r="J347" s="184">
        <f t="shared" si="222"/>
        <v>0</v>
      </c>
      <c r="K347" s="184">
        <f t="shared" si="222"/>
        <v>0</v>
      </c>
      <c r="L347" s="184">
        <f t="shared" si="222"/>
        <v>0</v>
      </c>
      <c r="M347" s="184">
        <f t="shared" si="222"/>
        <v>0</v>
      </c>
      <c r="N347" s="184">
        <f t="shared" si="222"/>
        <v>590.18764999999996</v>
      </c>
      <c r="O347" s="184">
        <f t="shared" si="222"/>
        <v>590.18764999999996</v>
      </c>
      <c r="P347" s="184">
        <f t="shared" si="222"/>
        <v>100</v>
      </c>
      <c r="Q347" s="184">
        <f t="shared" si="222"/>
        <v>0</v>
      </c>
      <c r="R347" s="184">
        <f t="shared" si="222"/>
        <v>0</v>
      </c>
      <c r="S347" s="184">
        <f t="shared" si="222"/>
        <v>0</v>
      </c>
      <c r="T347" s="184">
        <f t="shared" si="222"/>
        <v>0</v>
      </c>
      <c r="U347" s="184">
        <f t="shared" si="222"/>
        <v>0</v>
      </c>
      <c r="V347" s="184">
        <f t="shared" si="222"/>
        <v>0</v>
      </c>
      <c r="W347" s="184">
        <f t="shared" si="222"/>
        <v>139</v>
      </c>
      <c r="X347" s="184">
        <f t="shared" si="222"/>
        <v>139</v>
      </c>
      <c r="Y347" s="184">
        <f t="shared" si="222"/>
        <v>0</v>
      </c>
      <c r="Z347" s="184">
        <f t="shared" si="222"/>
        <v>1771</v>
      </c>
      <c r="AA347" s="184">
        <f t="shared" si="222"/>
        <v>1771</v>
      </c>
      <c r="AB347" s="184">
        <f t="shared" si="222"/>
        <v>0</v>
      </c>
      <c r="AC347" s="184">
        <f t="shared" si="222"/>
        <v>60</v>
      </c>
      <c r="AD347" s="184">
        <f t="shared" si="222"/>
        <v>60</v>
      </c>
      <c r="AE347" s="184">
        <f t="shared" si="222"/>
        <v>0</v>
      </c>
      <c r="AF347" s="184">
        <f t="shared" si="222"/>
        <v>81.117999999999995</v>
      </c>
      <c r="AG347" s="184">
        <f t="shared" si="222"/>
        <v>80</v>
      </c>
      <c r="AH347" s="184">
        <f t="shared" si="222"/>
        <v>0</v>
      </c>
      <c r="AI347" s="184">
        <f t="shared" si="222"/>
        <v>290</v>
      </c>
      <c r="AJ347" s="184">
        <f t="shared" si="222"/>
        <v>0</v>
      </c>
      <c r="AK347" s="184">
        <f t="shared" si="222"/>
        <v>0</v>
      </c>
      <c r="AL347" s="184">
        <f t="shared" si="222"/>
        <v>0</v>
      </c>
      <c r="AM347" s="184">
        <f t="shared" si="222"/>
        <v>0</v>
      </c>
      <c r="AN347" s="184">
        <f t="shared" si="222"/>
        <v>2710.933</v>
      </c>
      <c r="AO347" s="184">
        <f t="shared" si="222"/>
        <v>0</v>
      </c>
      <c r="AP347" s="184">
        <f t="shared" si="222"/>
        <v>0</v>
      </c>
      <c r="AQ347" s="184">
        <f t="shared" si="222"/>
        <v>0</v>
      </c>
      <c r="AR347" s="184">
        <f t="shared" si="222"/>
        <v>0</v>
      </c>
      <c r="AS347" s="184">
        <f t="shared" si="222"/>
        <v>2538.3820000000001</v>
      </c>
      <c r="AT347" s="184">
        <f t="shared" si="222"/>
        <v>0</v>
      </c>
      <c r="AU347" s="184">
        <f t="shared" si="222"/>
        <v>0</v>
      </c>
      <c r="AV347" s="239"/>
    </row>
    <row r="348" spans="1:48">
      <c r="A348" s="306"/>
      <c r="B348" s="306"/>
      <c r="C348" s="306"/>
      <c r="D348" s="188" t="s">
        <v>37</v>
      </c>
      <c r="E348" s="233">
        <f t="shared" si="144"/>
        <v>0</v>
      </c>
      <c r="F348" s="233">
        <f t="shared" si="144"/>
        <v>0</v>
      </c>
      <c r="G348" s="186" t="e">
        <f t="shared" si="109"/>
        <v>#DIV/0!</v>
      </c>
      <c r="H348" s="184">
        <f>H298+H293+H303+H318+H323+H328+H333+H338+H343</f>
        <v>0</v>
      </c>
      <c r="I348" s="184">
        <f t="shared" ref="I348:AU348" si="223">I298+I293+I303+I318+I323+I328+I333+I338+I343</f>
        <v>0</v>
      </c>
      <c r="J348" s="184">
        <f t="shared" si="223"/>
        <v>0</v>
      </c>
      <c r="K348" s="184">
        <f t="shared" si="223"/>
        <v>0</v>
      </c>
      <c r="L348" s="184">
        <f t="shared" si="223"/>
        <v>0</v>
      </c>
      <c r="M348" s="184">
        <f t="shared" si="223"/>
        <v>0</v>
      </c>
      <c r="N348" s="184">
        <f t="shared" si="223"/>
        <v>0</v>
      </c>
      <c r="O348" s="184">
        <f t="shared" si="223"/>
        <v>0</v>
      </c>
      <c r="P348" s="184">
        <f t="shared" si="223"/>
        <v>0</v>
      </c>
      <c r="Q348" s="184">
        <f t="shared" si="223"/>
        <v>0</v>
      </c>
      <c r="R348" s="184">
        <f t="shared" si="223"/>
        <v>0</v>
      </c>
      <c r="S348" s="184">
        <f t="shared" si="223"/>
        <v>0</v>
      </c>
      <c r="T348" s="184">
        <f t="shared" si="223"/>
        <v>0</v>
      </c>
      <c r="U348" s="184">
        <f t="shared" si="223"/>
        <v>0</v>
      </c>
      <c r="V348" s="184">
        <f t="shared" si="223"/>
        <v>0</v>
      </c>
      <c r="W348" s="184">
        <f t="shared" si="223"/>
        <v>0</v>
      </c>
      <c r="X348" s="184">
        <f t="shared" si="223"/>
        <v>0</v>
      </c>
      <c r="Y348" s="184">
        <f t="shared" si="223"/>
        <v>0</v>
      </c>
      <c r="Z348" s="184">
        <f t="shared" si="223"/>
        <v>0</v>
      </c>
      <c r="AA348" s="184">
        <f t="shared" si="223"/>
        <v>0</v>
      </c>
      <c r="AB348" s="184">
        <f t="shared" si="223"/>
        <v>0</v>
      </c>
      <c r="AC348" s="184">
        <f t="shared" si="223"/>
        <v>0</v>
      </c>
      <c r="AD348" s="184">
        <f t="shared" si="223"/>
        <v>0</v>
      </c>
      <c r="AE348" s="184">
        <f t="shared" si="223"/>
        <v>0</v>
      </c>
      <c r="AF348" s="184">
        <f t="shared" si="223"/>
        <v>0</v>
      </c>
      <c r="AG348" s="184">
        <f t="shared" si="223"/>
        <v>0</v>
      </c>
      <c r="AH348" s="184">
        <f t="shared" si="223"/>
        <v>0</v>
      </c>
      <c r="AI348" s="184">
        <f t="shared" si="223"/>
        <v>0</v>
      </c>
      <c r="AJ348" s="184">
        <f t="shared" si="223"/>
        <v>0</v>
      </c>
      <c r="AK348" s="184">
        <f t="shared" si="223"/>
        <v>0</v>
      </c>
      <c r="AL348" s="184">
        <f t="shared" si="223"/>
        <v>0</v>
      </c>
      <c r="AM348" s="184">
        <f t="shared" si="223"/>
        <v>0</v>
      </c>
      <c r="AN348" s="184">
        <f t="shared" si="223"/>
        <v>0</v>
      </c>
      <c r="AO348" s="184">
        <f t="shared" si="223"/>
        <v>0</v>
      </c>
      <c r="AP348" s="184">
        <f t="shared" si="223"/>
        <v>0</v>
      </c>
      <c r="AQ348" s="184">
        <f t="shared" si="223"/>
        <v>0</v>
      </c>
      <c r="AR348" s="184">
        <f t="shared" si="223"/>
        <v>0</v>
      </c>
      <c r="AS348" s="184">
        <f t="shared" si="223"/>
        <v>0</v>
      </c>
      <c r="AT348" s="184">
        <f t="shared" si="223"/>
        <v>0</v>
      </c>
      <c r="AU348" s="184">
        <f t="shared" si="223"/>
        <v>0</v>
      </c>
      <c r="AV348" s="239"/>
    </row>
    <row r="349" spans="1:48" ht="26.4">
      <c r="A349" s="306"/>
      <c r="B349" s="306"/>
      <c r="C349" s="306"/>
      <c r="D349" s="188" t="s">
        <v>2</v>
      </c>
      <c r="E349" s="233">
        <f t="shared" si="144"/>
        <v>2074.5</v>
      </c>
      <c r="F349" s="233">
        <f t="shared" si="144"/>
        <v>139</v>
      </c>
      <c r="G349" s="186">
        <f t="shared" si="109"/>
        <v>6.7004097372860931</v>
      </c>
      <c r="H349" s="184">
        <f t="shared" ref="H349:AU351" si="224">H299+H294+H304+H319+H324+H329+H334+H339+H344</f>
        <v>0</v>
      </c>
      <c r="I349" s="184">
        <f t="shared" si="224"/>
        <v>0</v>
      </c>
      <c r="J349" s="184">
        <f t="shared" si="224"/>
        <v>0</v>
      </c>
      <c r="K349" s="184">
        <f t="shared" si="224"/>
        <v>0</v>
      </c>
      <c r="L349" s="184">
        <f t="shared" si="224"/>
        <v>0</v>
      </c>
      <c r="M349" s="184">
        <f t="shared" si="224"/>
        <v>0</v>
      </c>
      <c r="N349" s="184">
        <f t="shared" si="224"/>
        <v>0</v>
      </c>
      <c r="O349" s="184">
        <f t="shared" si="224"/>
        <v>0</v>
      </c>
      <c r="P349" s="184">
        <f t="shared" si="224"/>
        <v>0</v>
      </c>
      <c r="Q349" s="184">
        <f t="shared" si="224"/>
        <v>0</v>
      </c>
      <c r="R349" s="184">
        <f t="shared" si="224"/>
        <v>0</v>
      </c>
      <c r="S349" s="184">
        <f t="shared" si="224"/>
        <v>0</v>
      </c>
      <c r="T349" s="184">
        <f t="shared" si="224"/>
        <v>0</v>
      </c>
      <c r="U349" s="184">
        <f t="shared" si="224"/>
        <v>0</v>
      </c>
      <c r="V349" s="184">
        <f t="shared" si="224"/>
        <v>0</v>
      </c>
      <c r="W349" s="184">
        <f t="shared" si="224"/>
        <v>139</v>
      </c>
      <c r="X349" s="184">
        <f t="shared" si="224"/>
        <v>139</v>
      </c>
      <c r="Y349" s="184">
        <f t="shared" si="224"/>
        <v>0</v>
      </c>
      <c r="Z349" s="184">
        <f t="shared" si="224"/>
        <v>0</v>
      </c>
      <c r="AA349" s="184">
        <f t="shared" si="224"/>
        <v>0</v>
      </c>
      <c r="AB349" s="184">
        <f t="shared" si="224"/>
        <v>0</v>
      </c>
      <c r="AC349" s="184">
        <f t="shared" si="224"/>
        <v>0</v>
      </c>
      <c r="AD349" s="184">
        <f t="shared" si="224"/>
        <v>0</v>
      </c>
      <c r="AE349" s="184">
        <f t="shared" si="224"/>
        <v>0</v>
      </c>
      <c r="AF349" s="184">
        <f t="shared" si="224"/>
        <v>0</v>
      </c>
      <c r="AG349" s="184">
        <f t="shared" si="224"/>
        <v>0</v>
      </c>
      <c r="AH349" s="184">
        <f t="shared" si="224"/>
        <v>0</v>
      </c>
      <c r="AI349" s="184">
        <f t="shared" si="224"/>
        <v>0</v>
      </c>
      <c r="AJ349" s="184">
        <f t="shared" si="224"/>
        <v>0</v>
      </c>
      <c r="AK349" s="184">
        <f t="shared" si="224"/>
        <v>0</v>
      </c>
      <c r="AL349" s="184">
        <f t="shared" si="224"/>
        <v>0</v>
      </c>
      <c r="AM349" s="184">
        <f t="shared" si="224"/>
        <v>0</v>
      </c>
      <c r="AN349" s="184">
        <f t="shared" si="224"/>
        <v>1866</v>
      </c>
      <c r="AO349" s="184">
        <f t="shared" si="224"/>
        <v>0</v>
      </c>
      <c r="AP349" s="184">
        <f t="shared" si="224"/>
        <v>0</v>
      </c>
      <c r="AQ349" s="184">
        <f t="shared" si="224"/>
        <v>0</v>
      </c>
      <c r="AR349" s="184">
        <f t="shared" si="224"/>
        <v>0</v>
      </c>
      <c r="AS349" s="184">
        <f t="shared" si="224"/>
        <v>69.5</v>
      </c>
      <c r="AT349" s="184">
        <f t="shared" si="224"/>
        <v>0</v>
      </c>
      <c r="AU349" s="184">
        <f t="shared" si="224"/>
        <v>0</v>
      </c>
      <c r="AV349" s="239"/>
    </row>
    <row r="350" spans="1:48">
      <c r="A350" s="306"/>
      <c r="B350" s="306"/>
      <c r="C350" s="306"/>
      <c r="D350" s="188" t="s">
        <v>43</v>
      </c>
      <c r="E350" s="233">
        <f t="shared" si="144"/>
        <v>6106.1206499999998</v>
      </c>
      <c r="F350" s="233">
        <f t="shared" si="144"/>
        <v>2501.1876499999998</v>
      </c>
      <c r="G350" s="186">
        <f>F350/E350*100</f>
        <v>40.961975587560659</v>
      </c>
      <c r="H350" s="184">
        <f t="shared" si="224"/>
        <v>0</v>
      </c>
      <c r="I350" s="184">
        <f t="shared" si="224"/>
        <v>0</v>
      </c>
      <c r="J350" s="184">
        <f t="shared" si="224"/>
        <v>0</v>
      </c>
      <c r="K350" s="184">
        <f t="shared" si="224"/>
        <v>0</v>
      </c>
      <c r="L350" s="184">
        <f t="shared" si="224"/>
        <v>0</v>
      </c>
      <c r="M350" s="184">
        <f t="shared" si="224"/>
        <v>0</v>
      </c>
      <c r="N350" s="184">
        <f t="shared" si="224"/>
        <v>590.18764999999996</v>
      </c>
      <c r="O350" s="184">
        <f t="shared" si="224"/>
        <v>590.18764999999996</v>
      </c>
      <c r="P350" s="184">
        <f t="shared" si="224"/>
        <v>100</v>
      </c>
      <c r="Q350" s="184">
        <f t="shared" si="224"/>
        <v>0</v>
      </c>
      <c r="R350" s="184">
        <f t="shared" si="224"/>
        <v>0</v>
      </c>
      <c r="S350" s="184">
        <f t="shared" si="224"/>
        <v>0</v>
      </c>
      <c r="T350" s="184">
        <f t="shared" si="224"/>
        <v>0</v>
      </c>
      <c r="U350" s="184">
        <f t="shared" si="224"/>
        <v>0</v>
      </c>
      <c r="V350" s="184">
        <f t="shared" si="224"/>
        <v>0</v>
      </c>
      <c r="W350" s="184">
        <f t="shared" si="224"/>
        <v>0</v>
      </c>
      <c r="X350" s="184">
        <f t="shared" si="224"/>
        <v>0</v>
      </c>
      <c r="Y350" s="184">
        <f t="shared" si="224"/>
        <v>0</v>
      </c>
      <c r="Z350" s="184">
        <f t="shared" si="224"/>
        <v>1771</v>
      </c>
      <c r="AA350" s="184">
        <f t="shared" si="224"/>
        <v>1771</v>
      </c>
      <c r="AB350" s="184">
        <f t="shared" si="224"/>
        <v>0</v>
      </c>
      <c r="AC350" s="184">
        <f t="shared" si="224"/>
        <v>60</v>
      </c>
      <c r="AD350" s="184">
        <f t="shared" si="224"/>
        <v>60</v>
      </c>
      <c r="AE350" s="184">
        <f t="shared" si="224"/>
        <v>0</v>
      </c>
      <c r="AF350" s="184">
        <f t="shared" si="224"/>
        <v>81.117999999999995</v>
      </c>
      <c r="AG350" s="184">
        <f t="shared" si="224"/>
        <v>80</v>
      </c>
      <c r="AH350" s="184">
        <f t="shared" si="224"/>
        <v>0</v>
      </c>
      <c r="AI350" s="184">
        <f t="shared" si="224"/>
        <v>290</v>
      </c>
      <c r="AJ350" s="184">
        <f t="shared" si="224"/>
        <v>0</v>
      </c>
      <c r="AK350" s="184">
        <f t="shared" si="224"/>
        <v>0</v>
      </c>
      <c r="AL350" s="184">
        <f t="shared" si="224"/>
        <v>0</v>
      </c>
      <c r="AM350" s="184">
        <f t="shared" si="224"/>
        <v>0</v>
      </c>
      <c r="AN350" s="184">
        <f t="shared" si="224"/>
        <v>844.93299999999999</v>
      </c>
      <c r="AO350" s="184">
        <f t="shared" si="224"/>
        <v>0</v>
      </c>
      <c r="AP350" s="184">
        <f t="shared" si="224"/>
        <v>0</v>
      </c>
      <c r="AQ350" s="184">
        <f t="shared" si="224"/>
        <v>0</v>
      </c>
      <c r="AR350" s="184">
        <f t="shared" si="224"/>
        <v>0</v>
      </c>
      <c r="AS350" s="184">
        <f t="shared" si="224"/>
        <v>2468.8820000000001</v>
      </c>
      <c r="AT350" s="184">
        <f t="shared" si="224"/>
        <v>0</v>
      </c>
      <c r="AU350" s="184">
        <f t="shared" si="224"/>
        <v>0</v>
      </c>
      <c r="AV350" s="239"/>
    </row>
    <row r="351" spans="1:48" ht="27">
      <c r="A351" s="306"/>
      <c r="B351" s="306"/>
      <c r="C351" s="306"/>
      <c r="D351" s="189" t="s">
        <v>273</v>
      </c>
      <c r="E351" s="233">
        <f t="shared" si="144"/>
        <v>0</v>
      </c>
      <c r="F351" s="233">
        <f t="shared" si="144"/>
        <v>0</v>
      </c>
      <c r="G351" s="186" t="e">
        <f t="shared" si="109"/>
        <v>#DIV/0!</v>
      </c>
      <c r="H351" s="184">
        <f t="shared" si="224"/>
        <v>0</v>
      </c>
      <c r="I351" s="184">
        <f t="shared" si="224"/>
        <v>0</v>
      </c>
      <c r="J351" s="184">
        <f t="shared" si="224"/>
        <v>0</v>
      </c>
      <c r="K351" s="184">
        <f t="shared" si="224"/>
        <v>0</v>
      </c>
      <c r="L351" s="184">
        <f t="shared" si="224"/>
        <v>0</v>
      </c>
      <c r="M351" s="184">
        <f t="shared" si="224"/>
        <v>0</v>
      </c>
      <c r="N351" s="184">
        <f t="shared" si="224"/>
        <v>0</v>
      </c>
      <c r="O351" s="184">
        <f t="shared" si="224"/>
        <v>0</v>
      </c>
      <c r="P351" s="184">
        <f t="shared" si="224"/>
        <v>0</v>
      </c>
      <c r="Q351" s="184">
        <f t="shared" si="224"/>
        <v>0</v>
      </c>
      <c r="R351" s="184">
        <f t="shared" si="224"/>
        <v>0</v>
      </c>
      <c r="S351" s="184">
        <f t="shared" si="224"/>
        <v>0</v>
      </c>
      <c r="T351" s="184">
        <f t="shared" si="224"/>
        <v>0</v>
      </c>
      <c r="U351" s="184">
        <f t="shared" si="224"/>
        <v>0</v>
      </c>
      <c r="V351" s="184">
        <f t="shared" si="224"/>
        <v>0</v>
      </c>
      <c r="W351" s="184">
        <f t="shared" si="224"/>
        <v>0</v>
      </c>
      <c r="X351" s="184">
        <f t="shared" si="224"/>
        <v>0</v>
      </c>
      <c r="Y351" s="184">
        <f t="shared" si="224"/>
        <v>0</v>
      </c>
      <c r="Z351" s="184">
        <f t="shared" si="224"/>
        <v>0</v>
      </c>
      <c r="AA351" s="184">
        <f t="shared" si="224"/>
        <v>0</v>
      </c>
      <c r="AB351" s="184">
        <f t="shared" si="224"/>
        <v>0</v>
      </c>
      <c r="AC351" s="184">
        <f t="shared" si="224"/>
        <v>0</v>
      </c>
      <c r="AD351" s="184">
        <f t="shared" si="224"/>
        <v>0</v>
      </c>
      <c r="AE351" s="184">
        <f t="shared" si="224"/>
        <v>0</v>
      </c>
      <c r="AF351" s="184">
        <f t="shared" si="224"/>
        <v>0</v>
      </c>
      <c r="AG351" s="184">
        <f t="shared" si="224"/>
        <v>0</v>
      </c>
      <c r="AH351" s="184">
        <f t="shared" si="224"/>
        <v>0</v>
      </c>
      <c r="AI351" s="184">
        <f t="shared" si="224"/>
        <v>0</v>
      </c>
      <c r="AJ351" s="184">
        <f t="shared" si="224"/>
        <v>0</v>
      </c>
      <c r="AK351" s="184">
        <f t="shared" si="224"/>
        <v>0</v>
      </c>
      <c r="AL351" s="184">
        <f t="shared" si="224"/>
        <v>0</v>
      </c>
      <c r="AM351" s="184">
        <f t="shared" si="224"/>
        <v>0</v>
      </c>
      <c r="AN351" s="184">
        <f t="shared" si="224"/>
        <v>0</v>
      </c>
      <c r="AO351" s="184">
        <f t="shared" si="224"/>
        <v>0</v>
      </c>
      <c r="AP351" s="184">
        <f t="shared" si="224"/>
        <v>0</v>
      </c>
      <c r="AQ351" s="184">
        <f t="shared" si="224"/>
        <v>0</v>
      </c>
      <c r="AR351" s="184">
        <f t="shared" si="224"/>
        <v>0</v>
      </c>
      <c r="AS351" s="184">
        <f t="shared" si="224"/>
        <v>0</v>
      </c>
      <c r="AT351" s="184">
        <f t="shared" si="224"/>
        <v>0</v>
      </c>
      <c r="AU351" s="184">
        <f t="shared" si="224"/>
        <v>0</v>
      </c>
      <c r="AV351" s="239"/>
    </row>
    <row r="352" spans="1:48">
      <c r="A352" s="298" t="s">
        <v>5</v>
      </c>
      <c r="B352" s="299" t="s">
        <v>354</v>
      </c>
      <c r="C352" s="299" t="s">
        <v>438</v>
      </c>
      <c r="D352" s="192" t="s">
        <v>41</v>
      </c>
      <c r="E352" s="233">
        <f t="shared" si="144"/>
        <v>154168.84013</v>
      </c>
      <c r="F352" s="233">
        <f t="shared" si="144"/>
        <v>138530.88414000001</v>
      </c>
      <c r="G352" s="186">
        <f t="shared" si="109"/>
        <v>89.856603982482085</v>
      </c>
      <c r="H352" s="186">
        <f>SUM(H353:H355)</f>
        <v>37861</v>
      </c>
      <c r="I352" s="186">
        <f t="shared" ref="I352:AU352" si="225">SUM(I353:I355)</f>
        <v>37861</v>
      </c>
      <c r="J352" s="186">
        <f t="shared" si="225"/>
        <v>100</v>
      </c>
      <c r="K352" s="186">
        <f t="shared" si="225"/>
        <v>40048.520000000004</v>
      </c>
      <c r="L352" s="186">
        <f t="shared" si="225"/>
        <v>40048.520000000004</v>
      </c>
      <c r="M352" s="186">
        <f t="shared" si="225"/>
        <v>100</v>
      </c>
      <c r="N352" s="186">
        <f t="shared" si="225"/>
        <v>2029.5653499999999</v>
      </c>
      <c r="O352" s="186">
        <f t="shared" si="225"/>
        <v>2029.5653499999999</v>
      </c>
      <c r="P352" s="186">
        <f>O352*100/N352</f>
        <v>100</v>
      </c>
      <c r="Q352" s="186">
        <f t="shared" si="225"/>
        <v>6404.0986300000004</v>
      </c>
      <c r="R352" s="186">
        <f t="shared" si="225"/>
        <v>6404.0986300000004</v>
      </c>
      <c r="S352" s="186">
        <f t="shared" si="225"/>
        <v>0</v>
      </c>
      <c r="T352" s="186">
        <f t="shared" si="225"/>
        <v>29969.334510000001</v>
      </c>
      <c r="U352" s="186">
        <f t="shared" si="225"/>
        <v>29969.334510000001</v>
      </c>
      <c r="V352" s="186">
        <f t="shared" si="225"/>
        <v>0</v>
      </c>
      <c r="W352" s="186">
        <f t="shared" si="225"/>
        <v>1739.4969099999998</v>
      </c>
      <c r="X352" s="186">
        <f t="shared" si="225"/>
        <v>1739.4969099999998</v>
      </c>
      <c r="Y352" s="186">
        <f t="shared" si="225"/>
        <v>0</v>
      </c>
      <c r="Z352" s="186">
        <f t="shared" si="225"/>
        <v>19105.814850000002</v>
      </c>
      <c r="AA352" s="186">
        <f t="shared" si="225"/>
        <v>19105.814850000002</v>
      </c>
      <c r="AB352" s="186">
        <f t="shared" si="225"/>
        <v>0</v>
      </c>
      <c r="AC352" s="186">
        <f t="shared" si="225"/>
        <v>631.61847999999998</v>
      </c>
      <c r="AD352" s="186">
        <f t="shared" si="225"/>
        <v>631.61847999999998</v>
      </c>
      <c r="AE352" s="186">
        <f t="shared" si="225"/>
        <v>0</v>
      </c>
      <c r="AF352" s="186">
        <f t="shared" si="225"/>
        <v>841.60980999999992</v>
      </c>
      <c r="AG352" s="186">
        <f t="shared" si="225"/>
        <v>741.43540999999993</v>
      </c>
      <c r="AH352" s="186">
        <f t="shared" si="225"/>
        <v>0</v>
      </c>
      <c r="AI352" s="186">
        <f t="shared" si="225"/>
        <v>2475.9125300000001</v>
      </c>
      <c r="AJ352" s="186">
        <f t="shared" si="225"/>
        <v>0</v>
      </c>
      <c r="AK352" s="186">
        <f t="shared" si="225"/>
        <v>0</v>
      </c>
      <c r="AL352" s="186">
        <f t="shared" si="225"/>
        <v>0</v>
      </c>
      <c r="AM352" s="186">
        <f t="shared" si="225"/>
        <v>0</v>
      </c>
      <c r="AN352" s="186">
        <f t="shared" si="225"/>
        <v>4133.8207300000004</v>
      </c>
      <c r="AO352" s="186">
        <f t="shared" si="225"/>
        <v>0</v>
      </c>
      <c r="AP352" s="186">
        <f t="shared" si="225"/>
        <v>0</v>
      </c>
      <c r="AQ352" s="186">
        <f t="shared" si="225"/>
        <v>0</v>
      </c>
      <c r="AR352" s="186">
        <f t="shared" si="225"/>
        <v>0</v>
      </c>
      <c r="AS352" s="186">
        <f t="shared" si="225"/>
        <v>8928.0483299999996</v>
      </c>
      <c r="AT352" s="186">
        <f t="shared" si="225"/>
        <v>0</v>
      </c>
      <c r="AU352" s="186">
        <f t="shared" si="225"/>
        <v>0</v>
      </c>
      <c r="AV352" s="300"/>
    </row>
    <row r="353" spans="1:48">
      <c r="A353" s="298"/>
      <c r="B353" s="299"/>
      <c r="C353" s="299"/>
      <c r="D353" s="188" t="s">
        <v>37</v>
      </c>
      <c r="E353" s="233">
        <f t="shared" si="144"/>
        <v>0</v>
      </c>
      <c r="F353" s="233">
        <f t="shared" si="144"/>
        <v>0</v>
      </c>
      <c r="G353" s="186" t="e">
        <f t="shared" si="109"/>
        <v>#DIV/0!</v>
      </c>
      <c r="H353" s="184">
        <f>H433</f>
        <v>0</v>
      </c>
      <c r="I353" s="184">
        <f t="shared" ref="I353:AU353" si="226">I433</f>
        <v>0</v>
      </c>
      <c r="J353" s="184">
        <f t="shared" si="226"/>
        <v>0</v>
      </c>
      <c r="K353" s="184">
        <f t="shared" si="226"/>
        <v>0</v>
      </c>
      <c r="L353" s="184">
        <f t="shared" si="226"/>
        <v>0</v>
      </c>
      <c r="M353" s="184">
        <f t="shared" si="226"/>
        <v>0</v>
      </c>
      <c r="N353" s="184">
        <f t="shared" si="226"/>
        <v>0</v>
      </c>
      <c r="O353" s="184">
        <f t="shared" si="226"/>
        <v>0</v>
      </c>
      <c r="P353" s="184">
        <f t="shared" si="226"/>
        <v>0</v>
      </c>
      <c r="Q353" s="184">
        <f t="shared" si="226"/>
        <v>0</v>
      </c>
      <c r="R353" s="184">
        <f t="shared" si="226"/>
        <v>0</v>
      </c>
      <c r="S353" s="184">
        <f t="shared" si="226"/>
        <v>0</v>
      </c>
      <c r="T353" s="184">
        <f t="shared" si="226"/>
        <v>0</v>
      </c>
      <c r="U353" s="184">
        <f t="shared" si="226"/>
        <v>0</v>
      </c>
      <c r="V353" s="184">
        <f t="shared" si="226"/>
        <v>0</v>
      </c>
      <c r="W353" s="184">
        <f t="shared" si="226"/>
        <v>0</v>
      </c>
      <c r="X353" s="184">
        <f t="shared" si="226"/>
        <v>0</v>
      </c>
      <c r="Y353" s="184">
        <f t="shared" si="226"/>
        <v>0</v>
      </c>
      <c r="Z353" s="184">
        <f t="shared" si="226"/>
        <v>0</v>
      </c>
      <c r="AA353" s="184">
        <f t="shared" si="226"/>
        <v>0</v>
      </c>
      <c r="AB353" s="184">
        <f t="shared" si="226"/>
        <v>0</v>
      </c>
      <c r="AC353" s="184">
        <f t="shared" si="226"/>
        <v>0</v>
      </c>
      <c r="AD353" s="184">
        <f t="shared" si="226"/>
        <v>0</v>
      </c>
      <c r="AE353" s="184">
        <f t="shared" si="226"/>
        <v>0</v>
      </c>
      <c r="AF353" s="184">
        <f t="shared" si="226"/>
        <v>0</v>
      </c>
      <c r="AG353" s="184">
        <f t="shared" si="226"/>
        <v>0</v>
      </c>
      <c r="AH353" s="184">
        <f t="shared" si="226"/>
        <v>0</v>
      </c>
      <c r="AI353" s="184">
        <f t="shared" si="226"/>
        <v>0</v>
      </c>
      <c r="AJ353" s="184">
        <f t="shared" si="226"/>
        <v>0</v>
      </c>
      <c r="AK353" s="184">
        <f t="shared" si="226"/>
        <v>0</v>
      </c>
      <c r="AL353" s="184">
        <f t="shared" si="226"/>
        <v>0</v>
      </c>
      <c r="AM353" s="184">
        <f t="shared" si="226"/>
        <v>0</v>
      </c>
      <c r="AN353" s="184">
        <f t="shared" si="226"/>
        <v>0</v>
      </c>
      <c r="AO353" s="184">
        <f t="shared" si="226"/>
        <v>0</v>
      </c>
      <c r="AP353" s="184">
        <f t="shared" si="226"/>
        <v>0</v>
      </c>
      <c r="AQ353" s="184">
        <f t="shared" si="226"/>
        <v>0</v>
      </c>
      <c r="AR353" s="184">
        <f t="shared" si="226"/>
        <v>0</v>
      </c>
      <c r="AS353" s="184">
        <f t="shared" si="226"/>
        <v>0</v>
      </c>
      <c r="AT353" s="184">
        <f t="shared" si="226"/>
        <v>0</v>
      </c>
      <c r="AU353" s="184">
        <f t="shared" si="226"/>
        <v>0</v>
      </c>
      <c r="AV353" s="300"/>
    </row>
    <row r="354" spans="1:48" ht="26.4">
      <c r="A354" s="298"/>
      <c r="B354" s="299"/>
      <c r="C354" s="299"/>
      <c r="D354" s="188" t="s">
        <v>2</v>
      </c>
      <c r="E354" s="233">
        <f t="shared" si="144"/>
        <v>0</v>
      </c>
      <c r="F354" s="233">
        <f t="shared" si="144"/>
        <v>0</v>
      </c>
      <c r="G354" s="186" t="e">
        <f t="shared" si="109"/>
        <v>#DIV/0!</v>
      </c>
      <c r="H354" s="184">
        <f t="shared" ref="H354:AU356" si="227">H434</f>
        <v>0</v>
      </c>
      <c r="I354" s="184">
        <f t="shared" si="227"/>
        <v>0</v>
      </c>
      <c r="J354" s="184">
        <f t="shared" si="227"/>
        <v>0</v>
      </c>
      <c r="K354" s="184">
        <f t="shared" si="227"/>
        <v>0</v>
      </c>
      <c r="L354" s="184">
        <f t="shared" si="227"/>
        <v>0</v>
      </c>
      <c r="M354" s="184">
        <f t="shared" si="227"/>
        <v>0</v>
      </c>
      <c r="N354" s="184">
        <f t="shared" si="227"/>
        <v>0</v>
      </c>
      <c r="O354" s="184">
        <f t="shared" si="227"/>
        <v>0</v>
      </c>
      <c r="P354" s="184">
        <f t="shared" si="227"/>
        <v>0</v>
      </c>
      <c r="Q354" s="184">
        <f t="shared" si="227"/>
        <v>0</v>
      </c>
      <c r="R354" s="184">
        <f t="shared" si="227"/>
        <v>0</v>
      </c>
      <c r="S354" s="184">
        <f t="shared" si="227"/>
        <v>0</v>
      </c>
      <c r="T354" s="184">
        <f t="shared" si="227"/>
        <v>0</v>
      </c>
      <c r="U354" s="184">
        <f t="shared" si="227"/>
        <v>0</v>
      </c>
      <c r="V354" s="184">
        <f t="shared" si="227"/>
        <v>0</v>
      </c>
      <c r="W354" s="184">
        <f t="shared" si="227"/>
        <v>0</v>
      </c>
      <c r="X354" s="184">
        <f t="shared" si="227"/>
        <v>0</v>
      </c>
      <c r="Y354" s="184">
        <f t="shared" si="227"/>
        <v>0</v>
      </c>
      <c r="Z354" s="184">
        <f t="shared" si="227"/>
        <v>0</v>
      </c>
      <c r="AA354" s="184">
        <f t="shared" si="227"/>
        <v>0</v>
      </c>
      <c r="AB354" s="184">
        <f t="shared" si="227"/>
        <v>0</v>
      </c>
      <c r="AC354" s="184">
        <f t="shared" si="227"/>
        <v>0</v>
      </c>
      <c r="AD354" s="184">
        <f t="shared" si="227"/>
        <v>0</v>
      </c>
      <c r="AE354" s="184">
        <f t="shared" si="227"/>
        <v>0</v>
      </c>
      <c r="AF354" s="184">
        <f t="shared" si="227"/>
        <v>0</v>
      </c>
      <c r="AG354" s="184">
        <f t="shared" si="227"/>
        <v>0</v>
      </c>
      <c r="AH354" s="184">
        <f t="shared" si="227"/>
        <v>0</v>
      </c>
      <c r="AI354" s="184">
        <f t="shared" si="227"/>
        <v>0</v>
      </c>
      <c r="AJ354" s="184">
        <f t="shared" si="227"/>
        <v>0</v>
      </c>
      <c r="AK354" s="184">
        <f t="shared" si="227"/>
        <v>0</v>
      </c>
      <c r="AL354" s="184">
        <f t="shared" si="227"/>
        <v>0</v>
      </c>
      <c r="AM354" s="184">
        <f t="shared" si="227"/>
        <v>0</v>
      </c>
      <c r="AN354" s="184">
        <f t="shared" si="227"/>
        <v>0</v>
      </c>
      <c r="AO354" s="184">
        <f t="shared" si="227"/>
        <v>0</v>
      </c>
      <c r="AP354" s="184">
        <f t="shared" si="227"/>
        <v>0</v>
      </c>
      <c r="AQ354" s="184">
        <f t="shared" si="227"/>
        <v>0</v>
      </c>
      <c r="AR354" s="184">
        <f t="shared" si="227"/>
        <v>0</v>
      </c>
      <c r="AS354" s="184">
        <f t="shared" si="227"/>
        <v>0</v>
      </c>
      <c r="AT354" s="184">
        <f t="shared" si="227"/>
        <v>0</v>
      </c>
      <c r="AU354" s="184">
        <f t="shared" si="227"/>
        <v>0</v>
      </c>
      <c r="AV354" s="300"/>
    </row>
    <row r="355" spans="1:48">
      <c r="A355" s="298"/>
      <c r="B355" s="299"/>
      <c r="C355" s="299"/>
      <c r="D355" s="188" t="s">
        <v>43</v>
      </c>
      <c r="E355" s="233">
        <f t="shared" si="144"/>
        <v>154168.84013</v>
      </c>
      <c r="F355" s="233">
        <f t="shared" si="144"/>
        <v>138530.88414000001</v>
      </c>
      <c r="G355" s="186">
        <f t="shared" si="109"/>
        <v>89.856603982482085</v>
      </c>
      <c r="H355" s="184">
        <f t="shared" si="227"/>
        <v>37861</v>
      </c>
      <c r="I355" s="184">
        <f t="shared" si="227"/>
        <v>37861</v>
      </c>
      <c r="J355" s="184">
        <f t="shared" si="227"/>
        <v>100</v>
      </c>
      <c r="K355" s="184">
        <f t="shared" si="227"/>
        <v>40048.520000000004</v>
      </c>
      <c r="L355" s="184">
        <f t="shared" si="227"/>
        <v>40048.520000000004</v>
      </c>
      <c r="M355" s="184">
        <f t="shared" si="227"/>
        <v>100</v>
      </c>
      <c r="N355" s="184">
        <f t="shared" si="227"/>
        <v>2029.5653499999999</v>
      </c>
      <c r="O355" s="184">
        <f t="shared" si="227"/>
        <v>2029.5653499999999</v>
      </c>
      <c r="P355" s="186">
        <f>O355*100/N355</f>
        <v>100</v>
      </c>
      <c r="Q355" s="184">
        <f t="shared" si="227"/>
        <v>6404.0986300000004</v>
      </c>
      <c r="R355" s="184">
        <f t="shared" si="227"/>
        <v>6404.0986300000004</v>
      </c>
      <c r="S355" s="184">
        <f t="shared" si="227"/>
        <v>0</v>
      </c>
      <c r="T355" s="184">
        <f t="shared" si="227"/>
        <v>29969.334510000001</v>
      </c>
      <c r="U355" s="184">
        <f t="shared" si="227"/>
        <v>29969.334510000001</v>
      </c>
      <c r="V355" s="184">
        <f t="shared" si="227"/>
        <v>0</v>
      </c>
      <c r="W355" s="184">
        <f t="shared" si="227"/>
        <v>1739.4969099999998</v>
      </c>
      <c r="X355" s="184">
        <f t="shared" si="227"/>
        <v>1739.4969099999998</v>
      </c>
      <c r="Y355" s="184">
        <f t="shared" si="227"/>
        <v>0</v>
      </c>
      <c r="Z355" s="184">
        <f t="shared" si="227"/>
        <v>19105.814850000002</v>
      </c>
      <c r="AA355" s="184">
        <f t="shared" si="227"/>
        <v>19105.814850000002</v>
      </c>
      <c r="AB355" s="184">
        <f t="shared" si="227"/>
        <v>0</v>
      </c>
      <c r="AC355" s="184">
        <f t="shared" si="227"/>
        <v>631.61847999999998</v>
      </c>
      <c r="AD355" s="184">
        <f t="shared" si="227"/>
        <v>631.61847999999998</v>
      </c>
      <c r="AE355" s="184">
        <f t="shared" si="227"/>
        <v>0</v>
      </c>
      <c r="AF355" s="184">
        <f t="shared" si="227"/>
        <v>841.60980999999992</v>
      </c>
      <c r="AG355" s="184">
        <f t="shared" si="227"/>
        <v>741.43540999999993</v>
      </c>
      <c r="AH355" s="184">
        <f t="shared" si="227"/>
        <v>0</v>
      </c>
      <c r="AI355" s="184">
        <f t="shared" si="227"/>
        <v>2475.9125300000001</v>
      </c>
      <c r="AJ355" s="184">
        <f t="shared" si="227"/>
        <v>0</v>
      </c>
      <c r="AK355" s="184">
        <f t="shared" si="227"/>
        <v>0</v>
      </c>
      <c r="AL355" s="184">
        <f t="shared" si="227"/>
        <v>0</v>
      </c>
      <c r="AM355" s="184">
        <f t="shared" si="227"/>
        <v>0</v>
      </c>
      <c r="AN355" s="184">
        <f t="shared" si="227"/>
        <v>4133.8207300000004</v>
      </c>
      <c r="AO355" s="184">
        <f t="shared" si="227"/>
        <v>0</v>
      </c>
      <c r="AP355" s="184">
        <f t="shared" si="227"/>
        <v>0</v>
      </c>
      <c r="AQ355" s="184">
        <f t="shared" si="227"/>
        <v>0</v>
      </c>
      <c r="AR355" s="184">
        <f t="shared" si="227"/>
        <v>0</v>
      </c>
      <c r="AS355" s="184">
        <f t="shared" si="227"/>
        <v>8928.0483299999996</v>
      </c>
      <c r="AT355" s="184">
        <f t="shared" si="227"/>
        <v>0</v>
      </c>
      <c r="AU355" s="184">
        <f t="shared" si="227"/>
        <v>0</v>
      </c>
      <c r="AV355" s="300"/>
    </row>
    <row r="356" spans="1:48" ht="27">
      <c r="A356" s="298"/>
      <c r="B356" s="299"/>
      <c r="C356" s="299"/>
      <c r="D356" s="189" t="s">
        <v>273</v>
      </c>
      <c r="E356" s="233">
        <f t="shared" si="144"/>
        <v>0</v>
      </c>
      <c r="F356" s="233">
        <f t="shared" si="144"/>
        <v>0</v>
      </c>
      <c r="G356" s="186" t="e">
        <f t="shared" si="109"/>
        <v>#DIV/0!</v>
      </c>
      <c r="H356" s="184">
        <f t="shared" si="227"/>
        <v>0</v>
      </c>
      <c r="I356" s="184">
        <f t="shared" si="227"/>
        <v>0</v>
      </c>
      <c r="J356" s="184">
        <f t="shared" si="227"/>
        <v>0</v>
      </c>
      <c r="K356" s="184">
        <f t="shared" si="227"/>
        <v>0</v>
      </c>
      <c r="L356" s="184">
        <f t="shared" si="227"/>
        <v>0</v>
      </c>
      <c r="M356" s="184">
        <f t="shared" si="227"/>
        <v>0</v>
      </c>
      <c r="N356" s="184">
        <f t="shared" si="227"/>
        <v>0</v>
      </c>
      <c r="O356" s="184">
        <f t="shared" si="227"/>
        <v>0</v>
      </c>
      <c r="P356" s="184">
        <f t="shared" si="227"/>
        <v>0</v>
      </c>
      <c r="Q356" s="184">
        <f t="shared" si="227"/>
        <v>0</v>
      </c>
      <c r="R356" s="184">
        <f t="shared" si="227"/>
        <v>0</v>
      </c>
      <c r="S356" s="184">
        <f t="shared" si="227"/>
        <v>0</v>
      </c>
      <c r="T356" s="184">
        <f t="shared" si="227"/>
        <v>0</v>
      </c>
      <c r="U356" s="184">
        <f t="shared" si="227"/>
        <v>0</v>
      </c>
      <c r="V356" s="184">
        <f t="shared" si="227"/>
        <v>0</v>
      </c>
      <c r="W356" s="184">
        <f t="shared" si="227"/>
        <v>0</v>
      </c>
      <c r="X356" s="184">
        <f t="shared" si="227"/>
        <v>0</v>
      </c>
      <c r="Y356" s="184">
        <f t="shared" si="227"/>
        <v>0</v>
      </c>
      <c r="Z356" s="184">
        <f t="shared" si="227"/>
        <v>0</v>
      </c>
      <c r="AA356" s="184">
        <f t="shared" si="227"/>
        <v>0</v>
      </c>
      <c r="AB356" s="184">
        <f t="shared" si="227"/>
        <v>0</v>
      </c>
      <c r="AC356" s="184">
        <f t="shared" si="227"/>
        <v>0</v>
      </c>
      <c r="AD356" s="184">
        <f t="shared" si="227"/>
        <v>0</v>
      </c>
      <c r="AE356" s="184">
        <f t="shared" si="227"/>
        <v>0</v>
      </c>
      <c r="AF356" s="184">
        <f t="shared" si="227"/>
        <v>0</v>
      </c>
      <c r="AG356" s="184">
        <f t="shared" si="227"/>
        <v>0</v>
      </c>
      <c r="AH356" s="184">
        <f t="shared" si="227"/>
        <v>0</v>
      </c>
      <c r="AI356" s="184">
        <f t="shared" si="227"/>
        <v>0</v>
      </c>
      <c r="AJ356" s="184">
        <f t="shared" si="227"/>
        <v>0</v>
      </c>
      <c r="AK356" s="184">
        <f t="shared" si="227"/>
        <v>0</v>
      </c>
      <c r="AL356" s="184">
        <f t="shared" si="227"/>
        <v>0</v>
      </c>
      <c r="AM356" s="184">
        <f t="shared" si="227"/>
        <v>0</v>
      </c>
      <c r="AN356" s="184">
        <f t="shared" si="227"/>
        <v>0</v>
      </c>
      <c r="AO356" s="184">
        <f t="shared" si="227"/>
        <v>0</v>
      </c>
      <c r="AP356" s="184">
        <f t="shared" si="227"/>
        <v>0</v>
      </c>
      <c r="AQ356" s="184">
        <f t="shared" si="227"/>
        <v>0</v>
      </c>
      <c r="AR356" s="184">
        <f t="shared" si="227"/>
        <v>0</v>
      </c>
      <c r="AS356" s="184">
        <f t="shared" si="227"/>
        <v>0</v>
      </c>
      <c r="AT356" s="184">
        <f t="shared" si="227"/>
        <v>0</v>
      </c>
      <c r="AU356" s="184">
        <f t="shared" si="227"/>
        <v>0</v>
      </c>
      <c r="AV356" s="300"/>
    </row>
    <row r="357" spans="1:48">
      <c r="A357" s="298" t="s">
        <v>355</v>
      </c>
      <c r="B357" s="299" t="s">
        <v>356</v>
      </c>
      <c r="C357" s="299" t="s">
        <v>438</v>
      </c>
      <c r="D357" s="192" t="s">
        <v>41</v>
      </c>
      <c r="E357" s="233">
        <f t="shared" si="144"/>
        <v>123924.05</v>
      </c>
      <c r="F357" s="233">
        <f t="shared" si="144"/>
        <v>123924.05</v>
      </c>
      <c r="G357" s="186">
        <f t="shared" si="109"/>
        <v>100</v>
      </c>
      <c r="H357" s="186">
        <f>SUM(H358:H361)</f>
        <v>37861</v>
      </c>
      <c r="I357" s="186">
        <f t="shared" ref="I357" si="228">SUM(I358:I361)</f>
        <v>37861</v>
      </c>
      <c r="J357" s="186"/>
      <c r="K357" s="186">
        <f>SUM(K358:K361)</f>
        <v>40048.520000000004</v>
      </c>
      <c r="L357" s="186">
        <f t="shared" ref="L357" si="229">SUM(L358:L361)</f>
        <v>40048.520000000004</v>
      </c>
      <c r="M357" s="186"/>
      <c r="N357" s="186">
        <f t="shared" ref="N357:O357" si="230">SUM(N358:N361)</f>
        <v>0</v>
      </c>
      <c r="O357" s="186">
        <f t="shared" si="230"/>
        <v>0</v>
      </c>
      <c r="P357" s="186"/>
      <c r="Q357" s="186">
        <f t="shared" ref="Q357:R357" si="231">SUM(Q358:Q361)</f>
        <v>0</v>
      </c>
      <c r="R357" s="186">
        <f t="shared" si="231"/>
        <v>0</v>
      </c>
      <c r="S357" s="186"/>
      <c r="T357" s="186">
        <f t="shared" ref="T357:U357" si="232">SUM(T358:T361)</f>
        <v>27619.79</v>
      </c>
      <c r="U357" s="186">
        <f t="shared" si="232"/>
        <v>27619.79</v>
      </c>
      <c r="V357" s="186"/>
      <c r="W357" s="186">
        <f t="shared" ref="W357:X357" si="233">SUM(W358:W361)</f>
        <v>0</v>
      </c>
      <c r="X357" s="186">
        <f t="shared" si="233"/>
        <v>0</v>
      </c>
      <c r="Y357" s="186"/>
      <c r="Z357" s="186">
        <f t="shared" ref="Z357:AA357" si="234">SUM(Z358:Z361)</f>
        <v>18394.740000000002</v>
      </c>
      <c r="AA357" s="186">
        <f t="shared" si="234"/>
        <v>18394.740000000002</v>
      </c>
      <c r="AB357" s="186"/>
      <c r="AC357" s="186">
        <f t="shared" ref="AC357:AD357" si="235">SUM(AC358:AC361)</f>
        <v>0</v>
      </c>
      <c r="AD357" s="186">
        <f t="shared" si="235"/>
        <v>0</v>
      </c>
      <c r="AE357" s="186"/>
      <c r="AF357" s="186">
        <f t="shared" ref="AF357:AL357" si="236">SUM(AF358:AF361)</f>
        <v>0</v>
      </c>
      <c r="AG357" s="186">
        <f t="shared" si="236"/>
        <v>0</v>
      </c>
      <c r="AH357" s="186">
        <f t="shared" si="236"/>
        <v>0</v>
      </c>
      <c r="AI357" s="186">
        <f t="shared" si="236"/>
        <v>0</v>
      </c>
      <c r="AJ357" s="186">
        <f t="shared" si="236"/>
        <v>0</v>
      </c>
      <c r="AK357" s="186">
        <f t="shared" si="236"/>
        <v>0</v>
      </c>
      <c r="AL357" s="186">
        <f t="shared" si="236"/>
        <v>0</v>
      </c>
      <c r="AM357" s="186"/>
      <c r="AN357" s="186">
        <f t="shared" ref="AN357:AQ357" si="237">SUM(AN358:AN361)</f>
        <v>0</v>
      </c>
      <c r="AO357" s="186">
        <f t="shared" si="237"/>
        <v>0</v>
      </c>
      <c r="AP357" s="186">
        <f t="shared" si="237"/>
        <v>0</v>
      </c>
      <c r="AQ357" s="186">
        <f t="shared" si="237"/>
        <v>0</v>
      </c>
      <c r="AR357" s="186"/>
      <c r="AS357" s="186">
        <f t="shared" ref="AS357:AT357" si="238">SUM(AS358:AS361)</f>
        <v>0</v>
      </c>
      <c r="AT357" s="186">
        <f t="shared" si="238"/>
        <v>0</v>
      </c>
      <c r="AU357" s="187"/>
      <c r="AV357" s="300"/>
    </row>
    <row r="358" spans="1:48">
      <c r="A358" s="298"/>
      <c r="B358" s="299"/>
      <c r="C358" s="299"/>
      <c r="D358" s="188" t="s">
        <v>37</v>
      </c>
      <c r="E358" s="233">
        <f t="shared" si="144"/>
        <v>0</v>
      </c>
      <c r="F358" s="233">
        <f t="shared" si="144"/>
        <v>0</v>
      </c>
      <c r="G358" s="186" t="e">
        <f t="shared" si="109"/>
        <v>#DIV/0!</v>
      </c>
      <c r="H358" s="184">
        <f>H363+H368+H373+H378+H383+H388</f>
        <v>0</v>
      </c>
      <c r="I358" s="184">
        <f t="shared" ref="I358:AU358" si="239">I363+I368+I373+I378+I383+I388</f>
        <v>0</v>
      </c>
      <c r="J358" s="184">
        <f t="shared" si="239"/>
        <v>0</v>
      </c>
      <c r="K358" s="184">
        <f t="shared" si="239"/>
        <v>0</v>
      </c>
      <c r="L358" s="184">
        <f t="shared" si="239"/>
        <v>0</v>
      </c>
      <c r="M358" s="184">
        <f t="shared" si="239"/>
        <v>0</v>
      </c>
      <c r="N358" s="184">
        <f t="shared" si="239"/>
        <v>0</v>
      </c>
      <c r="O358" s="184">
        <f t="shared" si="239"/>
        <v>0</v>
      </c>
      <c r="P358" s="184">
        <f t="shared" si="239"/>
        <v>0</v>
      </c>
      <c r="Q358" s="184">
        <f t="shared" si="239"/>
        <v>0</v>
      </c>
      <c r="R358" s="184">
        <f t="shared" si="239"/>
        <v>0</v>
      </c>
      <c r="S358" s="184">
        <f t="shared" si="239"/>
        <v>0</v>
      </c>
      <c r="T358" s="184">
        <f t="shared" si="239"/>
        <v>0</v>
      </c>
      <c r="U358" s="184">
        <f t="shared" si="239"/>
        <v>0</v>
      </c>
      <c r="V358" s="184">
        <f t="shared" si="239"/>
        <v>0</v>
      </c>
      <c r="W358" s="184">
        <f t="shared" si="239"/>
        <v>0</v>
      </c>
      <c r="X358" s="184">
        <f t="shared" si="239"/>
        <v>0</v>
      </c>
      <c r="Y358" s="184">
        <f t="shared" si="239"/>
        <v>0</v>
      </c>
      <c r="Z358" s="184">
        <f t="shared" si="239"/>
        <v>0</v>
      </c>
      <c r="AA358" s="184">
        <f t="shared" si="239"/>
        <v>0</v>
      </c>
      <c r="AB358" s="184">
        <f t="shared" si="239"/>
        <v>0</v>
      </c>
      <c r="AC358" s="184">
        <f t="shared" si="239"/>
        <v>0</v>
      </c>
      <c r="AD358" s="184">
        <f t="shared" si="239"/>
        <v>0</v>
      </c>
      <c r="AE358" s="184">
        <f t="shared" si="239"/>
        <v>0</v>
      </c>
      <c r="AF358" s="184">
        <f t="shared" si="239"/>
        <v>0</v>
      </c>
      <c r="AG358" s="184">
        <f t="shared" si="239"/>
        <v>0</v>
      </c>
      <c r="AH358" s="184">
        <f t="shared" si="239"/>
        <v>0</v>
      </c>
      <c r="AI358" s="184">
        <f t="shared" si="239"/>
        <v>0</v>
      </c>
      <c r="AJ358" s="184">
        <f t="shared" si="239"/>
        <v>0</v>
      </c>
      <c r="AK358" s="184">
        <f t="shared" si="239"/>
        <v>0</v>
      </c>
      <c r="AL358" s="184">
        <f t="shared" si="239"/>
        <v>0</v>
      </c>
      <c r="AM358" s="184">
        <f t="shared" si="239"/>
        <v>0</v>
      </c>
      <c r="AN358" s="184">
        <f t="shared" si="239"/>
        <v>0</v>
      </c>
      <c r="AO358" s="184">
        <f t="shared" si="239"/>
        <v>0</v>
      </c>
      <c r="AP358" s="184">
        <f t="shared" si="239"/>
        <v>0</v>
      </c>
      <c r="AQ358" s="184">
        <f t="shared" si="239"/>
        <v>0</v>
      </c>
      <c r="AR358" s="184">
        <f t="shared" si="239"/>
        <v>0</v>
      </c>
      <c r="AS358" s="184">
        <f t="shared" si="239"/>
        <v>0</v>
      </c>
      <c r="AT358" s="184">
        <f t="shared" si="239"/>
        <v>0</v>
      </c>
      <c r="AU358" s="184">
        <f t="shared" si="239"/>
        <v>0</v>
      </c>
      <c r="AV358" s="300"/>
    </row>
    <row r="359" spans="1:48" ht="26.4">
      <c r="A359" s="298"/>
      <c r="B359" s="299"/>
      <c r="C359" s="299"/>
      <c r="D359" s="188" t="s">
        <v>2</v>
      </c>
      <c r="E359" s="233">
        <f t="shared" si="144"/>
        <v>0</v>
      </c>
      <c r="F359" s="233">
        <f t="shared" si="144"/>
        <v>0</v>
      </c>
      <c r="G359" s="186" t="e">
        <f t="shared" si="109"/>
        <v>#DIV/0!</v>
      </c>
      <c r="H359" s="184">
        <f t="shared" ref="H359:AU361" si="240">H364+H369+H374+H379+H384+H389</f>
        <v>0</v>
      </c>
      <c r="I359" s="184">
        <f t="shared" si="240"/>
        <v>0</v>
      </c>
      <c r="J359" s="184">
        <f t="shared" si="240"/>
        <v>0</v>
      </c>
      <c r="K359" s="184">
        <f t="shared" si="240"/>
        <v>0</v>
      </c>
      <c r="L359" s="184">
        <f t="shared" si="240"/>
        <v>0</v>
      </c>
      <c r="M359" s="184">
        <f t="shared" si="240"/>
        <v>0</v>
      </c>
      <c r="N359" s="184">
        <f t="shared" si="240"/>
        <v>0</v>
      </c>
      <c r="O359" s="184">
        <f t="shared" si="240"/>
        <v>0</v>
      </c>
      <c r="P359" s="184">
        <f t="shared" si="240"/>
        <v>0</v>
      </c>
      <c r="Q359" s="184">
        <f t="shared" si="240"/>
        <v>0</v>
      </c>
      <c r="R359" s="184">
        <f t="shared" si="240"/>
        <v>0</v>
      </c>
      <c r="S359" s="184">
        <f t="shared" si="240"/>
        <v>0</v>
      </c>
      <c r="T359" s="184">
        <f t="shared" si="240"/>
        <v>0</v>
      </c>
      <c r="U359" s="184">
        <f t="shared" si="240"/>
        <v>0</v>
      </c>
      <c r="V359" s="184">
        <f t="shared" si="240"/>
        <v>0</v>
      </c>
      <c r="W359" s="184">
        <f t="shared" si="240"/>
        <v>0</v>
      </c>
      <c r="X359" s="184">
        <f t="shared" si="240"/>
        <v>0</v>
      </c>
      <c r="Y359" s="184">
        <f t="shared" si="240"/>
        <v>0</v>
      </c>
      <c r="Z359" s="184">
        <f t="shared" si="240"/>
        <v>0</v>
      </c>
      <c r="AA359" s="184">
        <f t="shared" si="240"/>
        <v>0</v>
      </c>
      <c r="AB359" s="184">
        <f t="shared" si="240"/>
        <v>0</v>
      </c>
      <c r="AC359" s="184">
        <f t="shared" si="240"/>
        <v>0</v>
      </c>
      <c r="AD359" s="184">
        <f t="shared" si="240"/>
        <v>0</v>
      </c>
      <c r="AE359" s="184">
        <f t="shared" si="240"/>
        <v>0</v>
      </c>
      <c r="AF359" s="184">
        <f t="shared" si="240"/>
        <v>0</v>
      </c>
      <c r="AG359" s="184">
        <f t="shared" si="240"/>
        <v>0</v>
      </c>
      <c r="AH359" s="184">
        <f t="shared" si="240"/>
        <v>0</v>
      </c>
      <c r="AI359" s="184">
        <f t="shared" si="240"/>
        <v>0</v>
      </c>
      <c r="AJ359" s="184">
        <f t="shared" si="240"/>
        <v>0</v>
      </c>
      <c r="AK359" s="184">
        <f t="shared" si="240"/>
        <v>0</v>
      </c>
      <c r="AL359" s="184">
        <f t="shared" si="240"/>
        <v>0</v>
      </c>
      <c r="AM359" s="184">
        <f t="shared" si="240"/>
        <v>0</v>
      </c>
      <c r="AN359" s="184">
        <f t="shared" si="240"/>
        <v>0</v>
      </c>
      <c r="AO359" s="184">
        <f t="shared" si="240"/>
        <v>0</v>
      </c>
      <c r="AP359" s="184">
        <f t="shared" si="240"/>
        <v>0</v>
      </c>
      <c r="AQ359" s="184">
        <f t="shared" si="240"/>
        <v>0</v>
      </c>
      <c r="AR359" s="184">
        <f t="shared" si="240"/>
        <v>0</v>
      </c>
      <c r="AS359" s="184">
        <f t="shared" si="240"/>
        <v>0</v>
      </c>
      <c r="AT359" s="184">
        <f t="shared" si="240"/>
        <v>0</v>
      </c>
      <c r="AU359" s="184">
        <f t="shared" si="240"/>
        <v>0</v>
      </c>
      <c r="AV359" s="300"/>
    </row>
    <row r="360" spans="1:48">
      <c r="A360" s="298"/>
      <c r="B360" s="299"/>
      <c r="C360" s="299"/>
      <c r="D360" s="188" t="s">
        <v>43</v>
      </c>
      <c r="E360" s="233">
        <f t="shared" si="144"/>
        <v>123924.05</v>
      </c>
      <c r="F360" s="233">
        <f t="shared" si="144"/>
        <v>123924.05</v>
      </c>
      <c r="G360" s="186">
        <f t="shared" si="109"/>
        <v>100</v>
      </c>
      <c r="H360" s="184">
        <f t="shared" si="240"/>
        <v>37861</v>
      </c>
      <c r="I360" s="184">
        <f t="shared" si="240"/>
        <v>37861</v>
      </c>
      <c r="J360" s="184">
        <f t="shared" si="240"/>
        <v>100</v>
      </c>
      <c r="K360" s="184">
        <f>K365+K370+K375+K380+K385+K390</f>
        <v>40048.520000000004</v>
      </c>
      <c r="L360" s="184">
        <f t="shared" si="240"/>
        <v>40048.520000000004</v>
      </c>
      <c r="M360" s="184">
        <f t="shared" si="240"/>
        <v>0</v>
      </c>
      <c r="N360" s="184">
        <f t="shared" si="240"/>
        <v>0</v>
      </c>
      <c r="O360" s="184">
        <f t="shared" si="240"/>
        <v>0</v>
      </c>
      <c r="P360" s="184">
        <f t="shared" si="240"/>
        <v>0</v>
      </c>
      <c r="Q360" s="184">
        <f t="shared" si="240"/>
        <v>0</v>
      </c>
      <c r="R360" s="184">
        <f t="shared" si="240"/>
        <v>0</v>
      </c>
      <c r="S360" s="184">
        <f t="shared" si="240"/>
        <v>0</v>
      </c>
      <c r="T360" s="184">
        <f t="shared" si="240"/>
        <v>27619.79</v>
      </c>
      <c r="U360" s="184">
        <f t="shared" si="240"/>
        <v>27619.79</v>
      </c>
      <c r="V360" s="184">
        <f t="shared" si="240"/>
        <v>0</v>
      </c>
      <c r="W360" s="184">
        <f t="shared" si="240"/>
        <v>0</v>
      </c>
      <c r="X360" s="184">
        <f t="shared" si="240"/>
        <v>0</v>
      </c>
      <c r="Y360" s="184">
        <f t="shared" si="240"/>
        <v>0</v>
      </c>
      <c r="Z360" s="184">
        <f t="shared" si="240"/>
        <v>18394.740000000002</v>
      </c>
      <c r="AA360" s="184">
        <f t="shared" si="240"/>
        <v>18394.740000000002</v>
      </c>
      <c r="AB360" s="184">
        <f t="shared" si="240"/>
        <v>0</v>
      </c>
      <c r="AC360" s="184">
        <f t="shared" si="240"/>
        <v>0</v>
      </c>
      <c r="AD360" s="184">
        <f t="shared" si="240"/>
        <v>0</v>
      </c>
      <c r="AE360" s="184">
        <f t="shared" si="240"/>
        <v>0</v>
      </c>
      <c r="AF360" s="184">
        <f t="shared" si="240"/>
        <v>0</v>
      </c>
      <c r="AG360" s="184">
        <f t="shared" si="240"/>
        <v>0</v>
      </c>
      <c r="AH360" s="184">
        <f t="shared" si="240"/>
        <v>0</v>
      </c>
      <c r="AI360" s="184">
        <f t="shared" si="240"/>
        <v>0</v>
      </c>
      <c r="AJ360" s="184">
        <f t="shared" si="240"/>
        <v>0</v>
      </c>
      <c r="AK360" s="184">
        <f t="shared" si="240"/>
        <v>0</v>
      </c>
      <c r="AL360" s="184">
        <f t="shared" si="240"/>
        <v>0</v>
      </c>
      <c r="AM360" s="184">
        <f t="shared" si="240"/>
        <v>0</v>
      </c>
      <c r="AN360" s="184">
        <f t="shared" si="240"/>
        <v>0</v>
      </c>
      <c r="AO360" s="184">
        <f t="shared" si="240"/>
        <v>0</v>
      </c>
      <c r="AP360" s="184">
        <f t="shared" si="240"/>
        <v>0</v>
      </c>
      <c r="AQ360" s="184">
        <f t="shared" si="240"/>
        <v>0</v>
      </c>
      <c r="AR360" s="184">
        <f t="shared" si="240"/>
        <v>0</v>
      </c>
      <c r="AS360" s="184">
        <f t="shared" si="240"/>
        <v>0</v>
      </c>
      <c r="AT360" s="184">
        <f t="shared" si="240"/>
        <v>0</v>
      </c>
      <c r="AU360" s="184">
        <f t="shared" si="240"/>
        <v>0</v>
      </c>
      <c r="AV360" s="300"/>
    </row>
    <row r="361" spans="1:48" ht="27">
      <c r="A361" s="298"/>
      <c r="B361" s="299"/>
      <c r="C361" s="299"/>
      <c r="D361" s="189" t="s">
        <v>273</v>
      </c>
      <c r="E361" s="233">
        <f t="shared" si="144"/>
        <v>0</v>
      </c>
      <c r="F361" s="233">
        <f t="shared" si="144"/>
        <v>0</v>
      </c>
      <c r="G361" s="186" t="e">
        <f t="shared" si="109"/>
        <v>#DIV/0!</v>
      </c>
      <c r="H361" s="184">
        <f t="shared" si="240"/>
        <v>0</v>
      </c>
      <c r="I361" s="184">
        <f t="shared" si="240"/>
        <v>0</v>
      </c>
      <c r="J361" s="184">
        <f t="shared" si="240"/>
        <v>0</v>
      </c>
      <c r="K361" s="184">
        <f t="shared" si="240"/>
        <v>0</v>
      </c>
      <c r="L361" s="184">
        <f t="shared" si="240"/>
        <v>0</v>
      </c>
      <c r="M361" s="184">
        <f t="shared" si="240"/>
        <v>0</v>
      </c>
      <c r="N361" s="184">
        <f t="shared" si="240"/>
        <v>0</v>
      </c>
      <c r="O361" s="184">
        <f t="shared" si="240"/>
        <v>0</v>
      </c>
      <c r="P361" s="184">
        <f t="shared" si="240"/>
        <v>0</v>
      </c>
      <c r="Q361" s="184">
        <f t="shared" si="240"/>
        <v>0</v>
      </c>
      <c r="R361" s="184">
        <f t="shared" si="240"/>
        <v>0</v>
      </c>
      <c r="S361" s="184">
        <f t="shared" si="240"/>
        <v>0</v>
      </c>
      <c r="T361" s="184">
        <f t="shared" si="240"/>
        <v>0</v>
      </c>
      <c r="U361" s="184">
        <f t="shared" si="240"/>
        <v>0</v>
      </c>
      <c r="V361" s="184">
        <f t="shared" si="240"/>
        <v>0</v>
      </c>
      <c r="W361" s="184">
        <f t="shared" si="240"/>
        <v>0</v>
      </c>
      <c r="X361" s="184">
        <f t="shared" si="240"/>
        <v>0</v>
      </c>
      <c r="Y361" s="184">
        <f t="shared" si="240"/>
        <v>0</v>
      </c>
      <c r="Z361" s="184">
        <f t="shared" si="240"/>
        <v>0</v>
      </c>
      <c r="AA361" s="184">
        <f t="shared" si="240"/>
        <v>0</v>
      </c>
      <c r="AB361" s="184">
        <f t="shared" si="240"/>
        <v>0</v>
      </c>
      <c r="AC361" s="184">
        <f t="shared" si="240"/>
        <v>0</v>
      </c>
      <c r="AD361" s="184">
        <f t="shared" si="240"/>
        <v>0</v>
      </c>
      <c r="AE361" s="184">
        <f t="shared" si="240"/>
        <v>0</v>
      </c>
      <c r="AF361" s="184">
        <f t="shared" si="240"/>
        <v>0</v>
      </c>
      <c r="AG361" s="184">
        <f t="shared" si="240"/>
        <v>0</v>
      </c>
      <c r="AH361" s="184">
        <f t="shared" si="240"/>
        <v>0</v>
      </c>
      <c r="AI361" s="184">
        <f t="shared" si="240"/>
        <v>0</v>
      </c>
      <c r="AJ361" s="184">
        <f t="shared" si="240"/>
        <v>0</v>
      </c>
      <c r="AK361" s="184">
        <f t="shared" si="240"/>
        <v>0</v>
      </c>
      <c r="AL361" s="184">
        <f t="shared" si="240"/>
        <v>0</v>
      </c>
      <c r="AM361" s="184">
        <f t="shared" si="240"/>
        <v>0</v>
      </c>
      <c r="AN361" s="184">
        <f t="shared" si="240"/>
        <v>0</v>
      </c>
      <c r="AO361" s="184">
        <f t="shared" si="240"/>
        <v>0</v>
      </c>
      <c r="AP361" s="184">
        <f t="shared" si="240"/>
        <v>0</v>
      </c>
      <c r="AQ361" s="184">
        <f t="shared" si="240"/>
        <v>0</v>
      </c>
      <c r="AR361" s="184">
        <f t="shared" si="240"/>
        <v>0</v>
      </c>
      <c r="AS361" s="184">
        <f t="shared" si="240"/>
        <v>0</v>
      </c>
      <c r="AT361" s="184">
        <f t="shared" si="240"/>
        <v>0</v>
      </c>
      <c r="AU361" s="184">
        <f t="shared" si="240"/>
        <v>0</v>
      </c>
      <c r="AV361" s="300"/>
    </row>
    <row r="362" spans="1:48">
      <c r="A362" s="298"/>
      <c r="B362" s="299" t="s">
        <v>357</v>
      </c>
      <c r="C362" s="299"/>
      <c r="D362" s="192" t="s">
        <v>41</v>
      </c>
      <c r="E362" s="233">
        <f t="shared" si="144"/>
        <v>1010.76</v>
      </c>
      <c r="F362" s="233">
        <f t="shared" si="144"/>
        <v>1010.76</v>
      </c>
      <c r="G362" s="186">
        <f t="shared" si="109"/>
        <v>100</v>
      </c>
      <c r="H362" s="186">
        <f>SUM(H363:H366)</f>
        <v>0</v>
      </c>
      <c r="I362" s="186">
        <f t="shared" ref="I362" si="241">SUM(I363:I366)</f>
        <v>0</v>
      </c>
      <c r="J362" s="186"/>
      <c r="K362" s="186">
        <f t="shared" ref="K362:L362" si="242">SUM(K363:K366)</f>
        <v>747.92</v>
      </c>
      <c r="L362" s="186">
        <f t="shared" si="242"/>
        <v>747.92</v>
      </c>
      <c r="M362" s="186"/>
      <c r="N362" s="186">
        <f t="shared" ref="N362:O362" si="243">SUM(N363:N366)</f>
        <v>0</v>
      </c>
      <c r="O362" s="186">
        <f t="shared" si="243"/>
        <v>0</v>
      </c>
      <c r="P362" s="186"/>
      <c r="Q362" s="186">
        <f t="shared" ref="Q362:R362" si="244">SUM(Q363:Q366)</f>
        <v>0</v>
      </c>
      <c r="R362" s="186">
        <f t="shared" si="244"/>
        <v>0</v>
      </c>
      <c r="S362" s="186"/>
      <c r="T362" s="186">
        <f t="shared" ref="T362:U362" si="245">SUM(T363:T366)</f>
        <v>0</v>
      </c>
      <c r="U362" s="186">
        <f t="shared" si="245"/>
        <v>0</v>
      </c>
      <c r="V362" s="186"/>
      <c r="W362" s="186">
        <f t="shared" ref="W362:X362" si="246">SUM(W363:W366)</f>
        <v>0</v>
      </c>
      <c r="X362" s="186">
        <f t="shared" si="246"/>
        <v>0</v>
      </c>
      <c r="Y362" s="186"/>
      <c r="Z362" s="186">
        <f t="shared" ref="Z362:AA362" si="247">SUM(Z363:Z366)</f>
        <v>262.83999999999997</v>
      </c>
      <c r="AA362" s="186">
        <f t="shared" si="247"/>
        <v>262.83999999999997</v>
      </c>
      <c r="AB362" s="186"/>
      <c r="AC362" s="186">
        <f t="shared" ref="AC362:AD362" si="248">SUM(AC363:AC366)</f>
        <v>0</v>
      </c>
      <c r="AD362" s="186">
        <f t="shared" si="248"/>
        <v>0</v>
      </c>
      <c r="AE362" s="186"/>
      <c r="AF362" s="186">
        <f t="shared" ref="AF362:AL362" si="249">SUM(AF363:AF366)</f>
        <v>0</v>
      </c>
      <c r="AG362" s="186">
        <f t="shared" si="249"/>
        <v>0</v>
      </c>
      <c r="AH362" s="186">
        <f t="shared" si="249"/>
        <v>0</v>
      </c>
      <c r="AI362" s="186">
        <f t="shared" si="249"/>
        <v>0</v>
      </c>
      <c r="AJ362" s="186">
        <f t="shared" si="249"/>
        <v>0</v>
      </c>
      <c r="AK362" s="186">
        <f t="shared" si="249"/>
        <v>0</v>
      </c>
      <c r="AL362" s="186">
        <f t="shared" si="249"/>
        <v>0</v>
      </c>
      <c r="AM362" s="186"/>
      <c r="AN362" s="186">
        <f t="shared" ref="AN362:AQ362" si="250">SUM(AN363:AN366)</f>
        <v>0</v>
      </c>
      <c r="AO362" s="186">
        <f t="shared" si="250"/>
        <v>0</v>
      </c>
      <c r="AP362" s="186">
        <f t="shared" si="250"/>
        <v>0</v>
      </c>
      <c r="AQ362" s="186">
        <f t="shared" si="250"/>
        <v>0</v>
      </c>
      <c r="AR362" s="186"/>
      <c r="AS362" s="186">
        <f t="shared" ref="AS362:AT362" si="251">SUM(AS363:AS366)</f>
        <v>0</v>
      </c>
      <c r="AT362" s="186">
        <f t="shared" si="251"/>
        <v>0</v>
      </c>
      <c r="AU362" s="187"/>
      <c r="AV362" s="300"/>
    </row>
    <row r="363" spans="1:48">
      <c r="A363" s="298"/>
      <c r="B363" s="299"/>
      <c r="C363" s="299"/>
      <c r="D363" s="188" t="s">
        <v>37</v>
      </c>
      <c r="E363" s="233">
        <f t="shared" si="144"/>
        <v>0</v>
      </c>
      <c r="F363" s="233">
        <f t="shared" si="144"/>
        <v>0</v>
      </c>
      <c r="G363" s="186" t="e">
        <f t="shared" si="109"/>
        <v>#DIV/0!</v>
      </c>
      <c r="H363" s="184"/>
      <c r="I363" s="184"/>
      <c r="J363" s="190"/>
      <c r="K363" s="184"/>
      <c r="L363" s="184"/>
      <c r="M363" s="190"/>
      <c r="N363" s="184"/>
      <c r="O363" s="184"/>
      <c r="P363" s="190"/>
      <c r="Q363" s="184"/>
      <c r="R363" s="184"/>
      <c r="S363" s="190"/>
      <c r="T363" s="184"/>
      <c r="U363" s="184"/>
      <c r="V363" s="190"/>
      <c r="W363" s="184"/>
      <c r="X363" s="184"/>
      <c r="Y363" s="190"/>
      <c r="Z363" s="184"/>
      <c r="AA363" s="184"/>
      <c r="AB363" s="190"/>
      <c r="AC363" s="184"/>
      <c r="AD363" s="184"/>
      <c r="AE363" s="190"/>
      <c r="AF363" s="184"/>
      <c r="AG363" s="184"/>
      <c r="AH363" s="190"/>
      <c r="AI363" s="184"/>
      <c r="AJ363" s="184"/>
      <c r="AK363" s="190"/>
      <c r="AL363" s="184"/>
      <c r="AM363" s="184"/>
      <c r="AN363" s="184"/>
      <c r="AO363" s="184"/>
      <c r="AP363" s="190"/>
      <c r="AQ363" s="190"/>
      <c r="AR363" s="190"/>
      <c r="AS363" s="184"/>
      <c r="AT363" s="184"/>
      <c r="AU363" s="190"/>
      <c r="AV363" s="300"/>
    </row>
    <row r="364" spans="1:48" ht="26.4">
      <c r="A364" s="298"/>
      <c r="B364" s="299"/>
      <c r="C364" s="299"/>
      <c r="D364" s="188" t="s">
        <v>2</v>
      </c>
      <c r="E364" s="233">
        <f t="shared" si="144"/>
        <v>0</v>
      </c>
      <c r="F364" s="233">
        <f t="shared" si="144"/>
        <v>0</v>
      </c>
      <c r="G364" s="186" t="e">
        <f t="shared" si="109"/>
        <v>#DIV/0!</v>
      </c>
      <c r="H364" s="184"/>
      <c r="I364" s="184"/>
      <c r="J364" s="190"/>
      <c r="K364" s="184"/>
      <c r="L364" s="184"/>
      <c r="M364" s="190"/>
      <c r="N364" s="184"/>
      <c r="O364" s="184"/>
      <c r="P364" s="190"/>
      <c r="Q364" s="184"/>
      <c r="R364" s="184"/>
      <c r="S364" s="190"/>
      <c r="T364" s="184"/>
      <c r="U364" s="184"/>
      <c r="V364" s="190"/>
      <c r="W364" s="184"/>
      <c r="X364" s="184"/>
      <c r="Y364" s="190"/>
      <c r="Z364" s="184"/>
      <c r="AA364" s="184"/>
      <c r="AB364" s="190"/>
      <c r="AC364" s="184"/>
      <c r="AD364" s="184"/>
      <c r="AE364" s="190"/>
      <c r="AF364" s="184"/>
      <c r="AG364" s="184"/>
      <c r="AH364" s="190"/>
      <c r="AI364" s="184"/>
      <c r="AJ364" s="184"/>
      <c r="AK364" s="190"/>
      <c r="AL364" s="190"/>
      <c r="AM364" s="190"/>
      <c r="AN364" s="184"/>
      <c r="AO364" s="184"/>
      <c r="AP364" s="190"/>
      <c r="AQ364" s="190"/>
      <c r="AR364" s="190"/>
      <c r="AS364" s="184"/>
      <c r="AT364" s="184"/>
      <c r="AU364" s="190"/>
      <c r="AV364" s="300"/>
    </row>
    <row r="365" spans="1:48">
      <c r="A365" s="298"/>
      <c r="B365" s="299"/>
      <c r="C365" s="299"/>
      <c r="D365" s="188" t="s">
        <v>43</v>
      </c>
      <c r="E365" s="233">
        <f t="shared" si="144"/>
        <v>1010.76</v>
      </c>
      <c r="F365" s="233">
        <f t="shared" si="144"/>
        <v>1010.76</v>
      </c>
      <c r="G365" s="186">
        <f t="shared" si="109"/>
        <v>100</v>
      </c>
      <c r="H365" s="184"/>
      <c r="I365" s="184"/>
      <c r="J365" s="190"/>
      <c r="K365" s="184">
        <v>747.92</v>
      </c>
      <c r="L365" s="184">
        <v>747.92</v>
      </c>
      <c r="M365" s="190"/>
      <c r="N365" s="184"/>
      <c r="O365" s="184"/>
      <c r="P365" s="190"/>
      <c r="Q365" s="184"/>
      <c r="R365" s="184"/>
      <c r="S365" s="190"/>
      <c r="T365" s="184"/>
      <c r="U365" s="184"/>
      <c r="V365" s="190"/>
      <c r="W365" s="184"/>
      <c r="X365" s="184"/>
      <c r="Y365" s="190"/>
      <c r="Z365" s="184">
        <v>262.83999999999997</v>
      </c>
      <c r="AA365" s="184">
        <v>262.83999999999997</v>
      </c>
      <c r="AB365" s="190"/>
      <c r="AC365" s="184"/>
      <c r="AD365" s="184"/>
      <c r="AE365" s="190"/>
      <c r="AF365" s="184"/>
      <c r="AG365" s="184"/>
      <c r="AH365" s="190"/>
      <c r="AI365" s="184"/>
      <c r="AJ365" s="184"/>
      <c r="AK365" s="190"/>
      <c r="AL365" s="190"/>
      <c r="AM365" s="190"/>
      <c r="AN365" s="184"/>
      <c r="AO365" s="184"/>
      <c r="AP365" s="190"/>
      <c r="AQ365" s="190"/>
      <c r="AR365" s="190"/>
      <c r="AS365" s="184"/>
      <c r="AT365" s="184"/>
      <c r="AU365" s="190"/>
      <c r="AV365" s="300"/>
    </row>
    <row r="366" spans="1:48" ht="27">
      <c r="A366" s="298"/>
      <c r="B366" s="299"/>
      <c r="C366" s="299"/>
      <c r="D366" s="189" t="s">
        <v>273</v>
      </c>
      <c r="E366" s="233">
        <f t="shared" si="144"/>
        <v>0</v>
      </c>
      <c r="F366" s="233">
        <f t="shared" si="144"/>
        <v>0</v>
      </c>
      <c r="G366" s="186" t="e">
        <f t="shared" si="109"/>
        <v>#DIV/0!</v>
      </c>
      <c r="H366" s="184"/>
      <c r="I366" s="184"/>
      <c r="J366" s="190"/>
      <c r="K366" s="184"/>
      <c r="L366" s="184"/>
      <c r="M366" s="190"/>
      <c r="N366" s="184"/>
      <c r="O366" s="184"/>
      <c r="P366" s="190"/>
      <c r="Q366" s="184"/>
      <c r="R366" s="184"/>
      <c r="S366" s="190"/>
      <c r="T366" s="184"/>
      <c r="U366" s="184"/>
      <c r="V366" s="190"/>
      <c r="W366" s="184"/>
      <c r="X366" s="184"/>
      <c r="Y366" s="190"/>
      <c r="Z366" s="184"/>
      <c r="AA366" s="184"/>
      <c r="AB366" s="190"/>
      <c r="AC366" s="184"/>
      <c r="AD366" s="184"/>
      <c r="AE366" s="190"/>
      <c r="AF366" s="184"/>
      <c r="AG366" s="184"/>
      <c r="AH366" s="190"/>
      <c r="AI366" s="184"/>
      <c r="AJ366" s="184"/>
      <c r="AK366" s="190"/>
      <c r="AL366" s="190"/>
      <c r="AM366" s="190"/>
      <c r="AN366" s="184"/>
      <c r="AO366" s="184"/>
      <c r="AP366" s="190"/>
      <c r="AQ366" s="190"/>
      <c r="AR366" s="190"/>
      <c r="AS366" s="184"/>
      <c r="AT366" s="184"/>
      <c r="AU366" s="190"/>
      <c r="AV366" s="300"/>
    </row>
    <row r="367" spans="1:48">
      <c r="A367" s="298"/>
      <c r="B367" s="299" t="s">
        <v>358</v>
      </c>
      <c r="C367" s="299"/>
      <c r="D367" s="192" t="s">
        <v>41</v>
      </c>
      <c r="E367" s="233">
        <f t="shared" si="144"/>
        <v>207.41</v>
      </c>
      <c r="F367" s="233">
        <f t="shared" si="144"/>
        <v>207.41</v>
      </c>
      <c r="G367" s="186">
        <f t="shared" si="109"/>
        <v>100</v>
      </c>
      <c r="H367" s="186">
        <f>SUM(H368:H371)</f>
        <v>0</v>
      </c>
      <c r="I367" s="186">
        <f t="shared" ref="I367" si="252">SUM(I368:I371)</f>
        <v>0</v>
      </c>
      <c r="J367" s="186"/>
      <c r="K367" s="186">
        <f t="shared" ref="K367:L367" si="253">SUM(K368:K371)</f>
        <v>153.47</v>
      </c>
      <c r="L367" s="186">
        <f t="shared" si="253"/>
        <v>153.47</v>
      </c>
      <c r="M367" s="186"/>
      <c r="N367" s="186">
        <f t="shared" ref="N367:O367" si="254">SUM(N368:N371)</f>
        <v>0</v>
      </c>
      <c r="O367" s="186">
        <f t="shared" si="254"/>
        <v>0</v>
      </c>
      <c r="P367" s="186"/>
      <c r="Q367" s="186">
        <f t="shared" ref="Q367:R367" si="255">SUM(Q368:Q371)</f>
        <v>0</v>
      </c>
      <c r="R367" s="186">
        <f t="shared" si="255"/>
        <v>0</v>
      </c>
      <c r="S367" s="186"/>
      <c r="T367" s="186">
        <f t="shared" ref="T367:U367" si="256">SUM(T368:T371)</f>
        <v>0</v>
      </c>
      <c r="U367" s="186">
        <f t="shared" si="256"/>
        <v>0</v>
      </c>
      <c r="V367" s="186"/>
      <c r="W367" s="186">
        <f t="shared" ref="W367:X367" si="257">SUM(W368:W371)</f>
        <v>0</v>
      </c>
      <c r="X367" s="186">
        <f t="shared" si="257"/>
        <v>0</v>
      </c>
      <c r="Y367" s="186"/>
      <c r="Z367" s="186">
        <f t="shared" ref="Z367:AA367" si="258">SUM(Z368:Z371)</f>
        <v>53.94</v>
      </c>
      <c r="AA367" s="186">
        <f t="shared" si="258"/>
        <v>53.94</v>
      </c>
      <c r="AB367" s="186"/>
      <c r="AC367" s="186">
        <f t="shared" ref="AC367:AD367" si="259">SUM(AC368:AC371)</f>
        <v>0</v>
      </c>
      <c r="AD367" s="186">
        <f t="shared" si="259"/>
        <v>0</v>
      </c>
      <c r="AE367" s="186"/>
      <c r="AF367" s="186">
        <f t="shared" ref="AF367:AL367" si="260">SUM(AF368:AF371)</f>
        <v>0</v>
      </c>
      <c r="AG367" s="186">
        <f t="shared" si="260"/>
        <v>0</v>
      </c>
      <c r="AH367" s="186">
        <f t="shared" si="260"/>
        <v>0</v>
      </c>
      <c r="AI367" s="186">
        <f t="shared" si="260"/>
        <v>0</v>
      </c>
      <c r="AJ367" s="186">
        <f t="shared" si="260"/>
        <v>0</v>
      </c>
      <c r="AK367" s="186">
        <f t="shared" si="260"/>
        <v>0</v>
      </c>
      <c r="AL367" s="186">
        <f t="shared" si="260"/>
        <v>0</v>
      </c>
      <c r="AM367" s="186"/>
      <c r="AN367" s="186">
        <f t="shared" ref="AN367:AQ367" si="261">SUM(AN368:AN371)</f>
        <v>0</v>
      </c>
      <c r="AO367" s="186">
        <f t="shared" si="261"/>
        <v>0</v>
      </c>
      <c r="AP367" s="186">
        <f t="shared" si="261"/>
        <v>0</v>
      </c>
      <c r="AQ367" s="186">
        <f t="shared" si="261"/>
        <v>0</v>
      </c>
      <c r="AR367" s="186"/>
      <c r="AS367" s="186">
        <f t="shared" ref="AS367:AT367" si="262">SUM(AS368:AS371)</f>
        <v>0</v>
      </c>
      <c r="AT367" s="186">
        <f t="shared" si="262"/>
        <v>0</v>
      </c>
      <c r="AU367" s="187"/>
      <c r="AV367" s="300"/>
    </row>
    <row r="368" spans="1:48">
      <c r="A368" s="298"/>
      <c r="B368" s="299"/>
      <c r="C368" s="299"/>
      <c r="D368" s="188" t="s">
        <v>37</v>
      </c>
      <c r="E368" s="233">
        <f t="shared" si="144"/>
        <v>0</v>
      </c>
      <c r="F368" s="233">
        <f t="shared" si="144"/>
        <v>0</v>
      </c>
      <c r="G368" s="186" t="e">
        <f t="shared" si="109"/>
        <v>#DIV/0!</v>
      </c>
      <c r="H368" s="184"/>
      <c r="I368" s="184"/>
      <c r="J368" s="190"/>
      <c r="K368" s="184"/>
      <c r="L368" s="184"/>
      <c r="M368" s="190"/>
      <c r="N368" s="184"/>
      <c r="O368" s="184"/>
      <c r="P368" s="190"/>
      <c r="Q368" s="184"/>
      <c r="R368" s="184"/>
      <c r="S368" s="190"/>
      <c r="T368" s="184"/>
      <c r="U368" s="184"/>
      <c r="V368" s="190"/>
      <c r="W368" s="184"/>
      <c r="X368" s="184"/>
      <c r="Y368" s="190"/>
      <c r="Z368" s="184"/>
      <c r="AA368" s="184"/>
      <c r="AB368" s="190"/>
      <c r="AC368" s="184"/>
      <c r="AD368" s="184"/>
      <c r="AE368" s="190"/>
      <c r="AF368" s="184"/>
      <c r="AG368" s="184"/>
      <c r="AH368" s="190"/>
      <c r="AI368" s="184"/>
      <c r="AJ368" s="184"/>
      <c r="AK368" s="190"/>
      <c r="AL368" s="184"/>
      <c r="AM368" s="184"/>
      <c r="AN368" s="184"/>
      <c r="AO368" s="184"/>
      <c r="AP368" s="190"/>
      <c r="AQ368" s="190"/>
      <c r="AR368" s="190"/>
      <c r="AS368" s="184"/>
      <c r="AT368" s="184"/>
      <c r="AU368" s="190"/>
      <c r="AV368" s="300"/>
    </row>
    <row r="369" spans="1:48" ht="26.4">
      <c r="A369" s="298"/>
      <c r="B369" s="299"/>
      <c r="C369" s="299"/>
      <c r="D369" s="188" t="s">
        <v>2</v>
      </c>
      <c r="E369" s="233">
        <f t="shared" si="144"/>
        <v>0</v>
      </c>
      <c r="F369" s="233">
        <f t="shared" si="144"/>
        <v>0</v>
      </c>
      <c r="G369" s="186" t="e">
        <f t="shared" si="109"/>
        <v>#DIV/0!</v>
      </c>
      <c r="H369" s="184"/>
      <c r="I369" s="184"/>
      <c r="J369" s="190"/>
      <c r="K369" s="184"/>
      <c r="L369" s="184"/>
      <c r="M369" s="190"/>
      <c r="N369" s="184"/>
      <c r="O369" s="184"/>
      <c r="P369" s="190"/>
      <c r="Q369" s="184"/>
      <c r="R369" s="184"/>
      <c r="S369" s="190"/>
      <c r="T369" s="184"/>
      <c r="U369" s="184"/>
      <c r="V369" s="190"/>
      <c r="W369" s="184"/>
      <c r="X369" s="184"/>
      <c r="Y369" s="190"/>
      <c r="Z369" s="184"/>
      <c r="AA369" s="184"/>
      <c r="AB369" s="190"/>
      <c r="AC369" s="184"/>
      <c r="AD369" s="184"/>
      <c r="AE369" s="190"/>
      <c r="AF369" s="184"/>
      <c r="AG369" s="184"/>
      <c r="AH369" s="190"/>
      <c r="AI369" s="184"/>
      <c r="AJ369" s="184"/>
      <c r="AK369" s="190"/>
      <c r="AL369" s="190"/>
      <c r="AM369" s="190"/>
      <c r="AN369" s="184"/>
      <c r="AO369" s="184"/>
      <c r="AP369" s="190"/>
      <c r="AQ369" s="190"/>
      <c r="AR369" s="190"/>
      <c r="AS369" s="184"/>
      <c r="AT369" s="184"/>
      <c r="AU369" s="190"/>
      <c r="AV369" s="300"/>
    </row>
    <row r="370" spans="1:48">
      <c r="A370" s="298"/>
      <c r="B370" s="299"/>
      <c r="C370" s="299"/>
      <c r="D370" s="188" t="s">
        <v>43</v>
      </c>
      <c r="E370" s="233">
        <f t="shared" si="144"/>
        <v>207.41</v>
      </c>
      <c r="F370" s="233">
        <f t="shared" si="144"/>
        <v>207.41</v>
      </c>
      <c r="G370" s="186">
        <f t="shared" si="109"/>
        <v>100</v>
      </c>
      <c r="H370" s="184"/>
      <c r="I370" s="184"/>
      <c r="J370" s="190"/>
      <c r="K370" s="184">
        <v>153.47</v>
      </c>
      <c r="L370" s="184">
        <v>153.47</v>
      </c>
      <c r="M370" s="190"/>
      <c r="N370" s="184"/>
      <c r="O370" s="184"/>
      <c r="P370" s="190"/>
      <c r="Q370" s="184"/>
      <c r="R370" s="184"/>
      <c r="S370" s="190"/>
      <c r="T370" s="184"/>
      <c r="U370" s="184"/>
      <c r="V370" s="190"/>
      <c r="W370" s="184"/>
      <c r="X370" s="184"/>
      <c r="Y370" s="190"/>
      <c r="Z370" s="184">
        <v>53.94</v>
      </c>
      <c r="AA370" s="184">
        <v>53.94</v>
      </c>
      <c r="AB370" s="190"/>
      <c r="AC370" s="184"/>
      <c r="AD370" s="184"/>
      <c r="AE370" s="190"/>
      <c r="AF370" s="184"/>
      <c r="AG370" s="184"/>
      <c r="AH370" s="190"/>
      <c r="AI370" s="184"/>
      <c r="AJ370" s="184"/>
      <c r="AK370" s="190"/>
      <c r="AL370" s="190"/>
      <c r="AM370" s="190"/>
      <c r="AN370" s="184"/>
      <c r="AO370" s="184"/>
      <c r="AP370" s="190"/>
      <c r="AQ370" s="190"/>
      <c r="AR370" s="190"/>
      <c r="AS370" s="184"/>
      <c r="AT370" s="184"/>
      <c r="AU370" s="190"/>
      <c r="AV370" s="300"/>
    </row>
    <row r="371" spans="1:48" ht="27">
      <c r="A371" s="298"/>
      <c r="B371" s="299"/>
      <c r="C371" s="299"/>
      <c r="D371" s="189" t="s">
        <v>273</v>
      </c>
      <c r="E371" s="233">
        <f t="shared" si="144"/>
        <v>0</v>
      </c>
      <c r="F371" s="233">
        <f t="shared" si="144"/>
        <v>0</v>
      </c>
      <c r="G371" s="186" t="e">
        <f t="shared" si="109"/>
        <v>#DIV/0!</v>
      </c>
      <c r="H371" s="184"/>
      <c r="I371" s="184"/>
      <c r="J371" s="190"/>
      <c r="K371" s="184"/>
      <c r="L371" s="184"/>
      <c r="M371" s="190"/>
      <c r="N371" s="184"/>
      <c r="O371" s="184"/>
      <c r="P371" s="190"/>
      <c r="Q371" s="184"/>
      <c r="R371" s="184"/>
      <c r="S371" s="190"/>
      <c r="T371" s="184"/>
      <c r="U371" s="184"/>
      <c r="V371" s="190"/>
      <c r="W371" s="184"/>
      <c r="X371" s="184"/>
      <c r="Y371" s="190"/>
      <c r="Z371" s="184"/>
      <c r="AA371" s="184"/>
      <c r="AB371" s="190"/>
      <c r="AC371" s="184"/>
      <c r="AD371" s="184"/>
      <c r="AE371" s="190"/>
      <c r="AF371" s="184"/>
      <c r="AG371" s="184"/>
      <c r="AH371" s="190"/>
      <c r="AI371" s="184"/>
      <c r="AJ371" s="184"/>
      <c r="AK371" s="190"/>
      <c r="AL371" s="190"/>
      <c r="AM371" s="190"/>
      <c r="AN371" s="184"/>
      <c r="AO371" s="184"/>
      <c r="AP371" s="190"/>
      <c r="AQ371" s="190"/>
      <c r="AR371" s="190"/>
      <c r="AS371" s="184"/>
      <c r="AT371" s="184"/>
      <c r="AU371" s="190"/>
      <c r="AV371" s="300"/>
    </row>
    <row r="372" spans="1:48">
      <c r="A372" s="298"/>
      <c r="B372" s="299" t="s">
        <v>359</v>
      </c>
      <c r="C372" s="299"/>
      <c r="D372" s="192" t="s">
        <v>41</v>
      </c>
      <c r="E372" s="233">
        <f t="shared" ref="E372:F435" si="263">H372+K372+N372+Q372+T372+W372+Z372+AC372+AF372+AI372+AN372+AS372</f>
        <v>52599.74</v>
      </c>
      <c r="F372" s="233">
        <f t="shared" si="263"/>
        <v>52599.74</v>
      </c>
      <c r="G372" s="186">
        <f t="shared" si="109"/>
        <v>100</v>
      </c>
      <c r="H372" s="186">
        <f>SUM(H373:H376)</f>
        <v>18088.14</v>
      </c>
      <c r="I372" s="186">
        <f t="shared" ref="I372" si="264">SUM(I373:I376)</f>
        <v>18088.14</v>
      </c>
      <c r="J372" s="186"/>
      <c r="K372" s="186">
        <f t="shared" ref="K372:L372" si="265">SUM(K373:K376)</f>
        <v>10109.07</v>
      </c>
      <c r="L372" s="186">
        <f t="shared" si="265"/>
        <v>10109.07</v>
      </c>
      <c r="M372" s="186"/>
      <c r="N372" s="186">
        <f t="shared" ref="N372:O372" si="266">SUM(N373:N376)</f>
        <v>0</v>
      </c>
      <c r="O372" s="186">
        <f t="shared" si="266"/>
        <v>0</v>
      </c>
      <c r="P372" s="186"/>
      <c r="Q372" s="186">
        <f t="shared" ref="Q372:R372" si="267">SUM(Q373:Q376)</f>
        <v>0</v>
      </c>
      <c r="R372" s="186">
        <f t="shared" si="267"/>
        <v>0</v>
      </c>
      <c r="S372" s="186"/>
      <c r="T372" s="186">
        <f t="shared" ref="T372:U372" si="268">SUM(T373:T376)</f>
        <v>10297.209999999999</v>
      </c>
      <c r="U372" s="186">
        <f t="shared" si="268"/>
        <v>10297.209999999999</v>
      </c>
      <c r="V372" s="186"/>
      <c r="W372" s="186">
        <f t="shared" ref="W372:X372" si="269">SUM(W373:W376)</f>
        <v>0</v>
      </c>
      <c r="X372" s="186">
        <f t="shared" si="269"/>
        <v>0</v>
      </c>
      <c r="Y372" s="186"/>
      <c r="Z372" s="186">
        <f t="shared" ref="Z372:AA372" si="270">SUM(Z373:Z376)</f>
        <v>14105.32</v>
      </c>
      <c r="AA372" s="186">
        <f t="shared" si="270"/>
        <v>14105.32</v>
      </c>
      <c r="AB372" s="186"/>
      <c r="AC372" s="186">
        <f t="shared" ref="AC372:AD372" si="271">SUM(AC373:AC376)</f>
        <v>0</v>
      </c>
      <c r="AD372" s="186">
        <f t="shared" si="271"/>
        <v>0</v>
      </c>
      <c r="AE372" s="186"/>
      <c r="AF372" s="186">
        <f t="shared" ref="AF372:AL372" si="272">SUM(AF373:AF376)</f>
        <v>0</v>
      </c>
      <c r="AG372" s="186">
        <f t="shared" si="272"/>
        <v>0</v>
      </c>
      <c r="AH372" s="186">
        <f t="shared" si="272"/>
        <v>0</v>
      </c>
      <c r="AI372" s="186">
        <f t="shared" si="272"/>
        <v>0</v>
      </c>
      <c r="AJ372" s="186">
        <f t="shared" si="272"/>
        <v>0</v>
      </c>
      <c r="AK372" s="186">
        <f t="shared" si="272"/>
        <v>0</v>
      </c>
      <c r="AL372" s="186">
        <f t="shared" si="272"/>
        <v>0</v>
      </c>
      <c r="AM372" s="186"/>
      <c r="AN372" s="186">
        <f t="shared" ref="AN372:AQ372" si="273">SUM(AN373:AN376)</f>
        <v>0</v>
      </c>
      <c r="AO372" s="186">
        <f t="shared" si="273"/>
        <v>0</v>
      </c>
      <c r="AP372" s="186">
        <f t="shared" si="273"/>
        <v>0</v>
      </c>
      <c r="AQ372" s="186">
        <f t="shared" si="273"/>
        <v>0</v>
      </c>
      <c r="AR372" s="186"/>
      <c r="AS372" s="186">
        <f t="shared" ref="AS372:AT372" si="274">SUM(AS373:AS376)</f>
        <v>0</v>
      </c>
      <c r="AT372" s="186">
        <f t="shared" si="274"/>
        <v>0</v>
      </c>
      <c r="AU372" s="187"/>
      <c r="AV372" s="300"/>
    </row>
    <row r="373" spans="1:48">
      <c r="A373" s="298"/>
      <c r="B373" s="299"/>
      <c r="C373" s="299"/>
      <c r="D373" s="188" t="s">
        <v>37</v>
      </c>
      <c r="E373" s="233">
        <f t="shared" si="263"/>
        <v>0</v>
      </c>
      <c r="F373" s="233">
        <f t="shared" si="263"/>
        <v>0</v>
      </c>
      <c r="G373" s="186" t="e">
        <f t="shared" si="109"/>
        <v>#DIV/0!</v>
      </c>
      <c r="H373" s="184"/>
      <c r="I373" s="184"/>
      <c r="J373" s="190"/>
      <c r="K373" s="184"/>
      <c r="L373" s="184"/>
      <c r="M373" s="190"/>
      <c r="N373" s="184"/>
      <c r="O373" s="184"/>
      <c r="P373" s="190"/>
      <c r="Q373" s="184"/>
      <c r="R373" s="184"/>
      <c r="S373" s="190"/>
      <c r="T373" s="184"/>
      <c r="U373" s="184"/>
      <c r="V373" s="190"/>
      <c r="W373" s="184"/>
      <c r="X373" s="184"/>
      <c r="Y373" s="190"/>
      <c r="Z373" s="184"/>
      <c r="AA373" s="184"/>
      <c r="AB373" s="190"/>
      <c r="AC373" s="184"/>
      <c r="AD373" s="184"/>
      <c r="AE373" s="190"/>
      <c r="AF373" s="184"/>
      <c r="AG373" s="184"/>
      <c r="AH373" s="190"/>
      <c r="AI373" s="184"/>
      <c r="AJ373" s="184"/>
      <c r="AK373" s="190"/>
      <c r="AL373" s="184"/>
      <c r="AM373" s="184"/>
      <c r="AN373" s="184"/>
      <c r="AO373" s="184"/>
      <c r="AP373" s="190"/>
      <c r="AQ373" s="190"/>
      <c r="AR373" s="190"/>
      <c r="AS373" s="184"/>
      <c r="AT373" s="184"/>
      <c r="AU373" s="190"/>
      <c r="AV373" s="300"/>
    </row>
    <row r="374" spans="1:48" ht="26.4">
      <c r="A374" s="298"/>
      <c r="B374" s="299"/>
      <c r="C374" s="299"/>
      <c r="D374" s="188" t="s">
        <v>2</v>
      </c>
      <c r="E374" s="233">
        <f t="shared" si="263"/>
        <v>0</v>
      </c>
      <c r="F374" s="233">
        <f t="shared" si="263"/>
        <v>0</v>
      </c>
      <c r="G374" s="186" t="e">
        <f t="shared" si="109"/>
        <v>#DIV/0!</v>
      </c>
      <c r="H374" s="184"/>
      <c r="I374" s="184"/>
      <c r="J374" s="190"/>
      <c r="K374" s="184"/>
      <c r="L374" s="184"/>
      <c r="M374" s="190"/>
      <c r="N374" s="184"/>
      <c r="O374" s="184"/>
      <c r="P374" s="190"/>
      <c r="Q374" s="184"/>
      <c r="R374" s="184"/>
      <c r="S374" s="190"/>
      <c r="T374" s="184"/>
      <c r="U374" s="184"/>
      <c r="V374" s="190"/>
      <c r="W374" s="184"/>
      <c r="X374" s="184"/>
      <c r="Y374" s="190"/>
      <c r="Z374" s="184"/>
      <c r="AA374" s="184"/>
      <c r="AB374" s="190"/>
      <c r="AC374" s="184"/>
      <c r="AD374" s="184"/>
      <c r="AE374" s="190"/>
      <c r="AF374" s="184"/>
      <c r="AG374" s="184"/>
      <c r="AH374" s="190"/>
      <c r="AI374" s="184"/>
      <c r="AJ374" s="184"/>
      <c r="AK374" s="190"/>
      <c r="AL374" s="190"/>
      <c r="AM374" s="190"/>
      <c r="AN374" s="184"/>
      <c r="AO374" s="184"/>
      <c r="AP374" s="190"/>
      <c r="AQ374" s="190"/>
      <c r="AR374" s="190"/>
      <c r="AS374" s="184"/>
      <c r="AT374" s="184"/>
      <c r="AU374" s="190"/>
      <c r="AV374" s="300"/>
    </row>
    <row r="375" spans="1:48">
      <c r="A375" s="298"/>
      <c r="B375" s="299"/>
      <c r="C375" s="299"/>
      <c r="D375" s="188" t="s">
        <v>43</v>
      </c>
      <c r="E375" s="233">
        <f t="shared" si="263"/>
        <v>52599.74</v>
      </c>
      <c r="F375" s="233">
        <f t="shared" si="263"/>
        <v>52599.74</v>
      </c>
      <c r="G375" s="186">
        <f t="shared" si="109"/>
        <v>100</v>
      </c>
      <c r="H375" s="184">
        <v>18088.14</v>
      </c>
      <c r="I375" s="184">
        <v>18088.14</v>
      </c>
      <c r="J375" s="190"/>
      <c r="K375" s="184">
        <v>10109.07</v>
      </c>
      <c r="L375" s="184">
        <v>10109.07</v>
      </c>
      <c r="M375" s="190"/>
      <c r="N375" s="184"/>
      <c r="O375" s="184"/>
      <c r="P375" s="190"/>
      <c r="Q375" s="184"/>
      <c r="R375" s="184"/>
      <c r="S375" s="190"/>
      <c r="T375" s="184">
        <v>10297.209999999999</v>
      </c>
      <c r="U375" s="184">
        <v>10297.209999999999</v>
      </c>
      <c r="V375" s="190"/>
      <c r="W375" s="184"/>
      <c r="X375" s="184"/>
      <c r="Y375" s="190"/>
      <c r="Z375" s="184">
        <v>14105.32</v>
      </c>
      <c r="AA375" s="184">
        <v>14105.32</v>
      </c>
      <c r="AB375" s="190"/>
      <c r="AC375" s="184"/>
      <c r="AD375" s="184"/>
      <c r="AE375" s="190"/>
      <c r="AF375" s="184"/>
      <c r="AG375" s="184"/>
      <c r="AH375" s="190"/>
      <c r="AI375" s="184"/>
      <c r="AJ375" s="184"/>
      <c r="AK375" s="190"/>
      <c r="AL375" s="190"/>
      <c r="AM375" s="190"/>
      <c r="AN375" s="184"/>
      <c r="AO375" s="184"/>
      <c r="AP375" s="190"/>
      <c r="AQ375" s="190"/>
      <c r="AR375" s="190"/>
      <c r="AS375" s="184"/>
      <c r="AT375" s="184"/>
      <c r="AU375" s="190"/>
      <c r="AV375" s="300"/>
    </row>
    <row r="376" spans="1:48" ht="27">
      <c r="A376" s="298"/>
      <c r="B376" s="299"/>
      <c r="C376" s="299"/>
      <c r="D376" s="189" t="s">
        <v>273</v>
      </c>
      <c r="E376" s="233">
        <f t="shared" si="263"/>
        <v>0</v>
      </c>
      <c r="F376" s="233">
        <f t="shared" si="263"/>
        <v>0</v>
      </c>
      <c r="G376" s="186" t="e">
        <f t="shared" si="109"/>
        <v>#DIV/0!</v>
      </c>
      <c r="H376" s="184"/>
      <c r="I376" s="184"/>
      <c r="J376" s="190"/>
      <c r="K376" s="184"/>
      <c r="L376" s="184"/>
      <c r="M376" s="190"/>
      <c r="N376" s="184"/>
      <c r="O376" s="184"/>
      <c r="P376" s="190"/>
      <c r="Q376" s="184"/>
      <c r="R376" s="184"/>
      <c r="S376" s="190"/>
      <c r="T376" s="184"/>
      <c r="U376" s="184"/>
      <c r="V376" s="190"/>
      <c r="W376" s="184"/>
      <c r="X376" s="184"/>
      <c r="Y376" s="190"/>
      <c r="Z376" s="184"/>
      <c r="AA376" s="184"/>
      <c r="AB376" s="190"/>
      <c r="AC376" s="184"/>
      <c r="AD376" s="184"/>
      <c r="AE376" s="190"/>
      <c r="AF376" s="184"/>
      <c r="AG376" s="184"/>
      <c r="AH376" s="190"/>
      <c r="AI376" s="184"/>
      <c r="AJ376" s="184"/>
      <c r="AK376" s="190"/>
      <c r="AL376" s="190"/>
      <c r="AM376" s="190"/>
      <c r="AN376" s="184"/>
      <c r="AO376" s="184"/>
      <c r="AP376" s="190"/>
      <c r="AQ376" s="190"/>
      <c r="AR376" s="190"/>
      <c r="AS376" s="184"/>
      <c r="AT376" s="184"/>
      <c r="AU376" s="190"/>
      <c r="AV376" s="300"/>
    </row>
    <row r="377" spans="1:48">
      <c r="A377" s="298"/>
      <c r="B377" s="299" t="s">
        <v>360</v>
      </c>
      <c r="C377" s="299"/>
      <c r="D377" s="192" t="s">
        <v>41</v>
      </c>
      <c r="E377" s="233">
        <f t="shared" si="263"/>
        <v>15187.75</v>
      </c>
      <c r="F377" s="233">
        <f t="shared" si="263"/>
        <v>15187.75</v>
      </c>
      <c r="G377" s="186">
        <f t="shared" si="109"/>
        <v>100</v>
      </c>
      <c r="H377" s="186">
        <f>SUM(H378:H381)</f>
        <v>7779.8649999999998</v>
      </c>
      <c r="I377" s="186">
        <f t="shared" ref="I377" si="275">SUM(I378:I381)</f>
        <v>7779.8649999999998</v>
      </c>
      <c r="J377" s="186"/>
      <c r="K377" s="186">
        <f t="shared" ref="K377:L377" si="276">SUM(K378:K381)</f>
        <v>3593.58</v>
      </c>
      <c r="L377" s="186">
        <f t="shared" si="276"/>
        <v>3593.58</v>
      </c>
      <c r="M377" s="186"/>
      <c r="N377" s="186">
        <f t="shared" ref="N377:O377" si="277">SUM(N378:N381)</f>
        <v>0</v>
      </c>
      <c r="O377" s="186">
        <f t="shared" si="277"/>
        <v>0</v>
      </c>
      <c r="P377" s="186"/>
      <c r="Q377" s="186">
        <f t="shared" ref="Q377:R377" si="278">SUM(Q378:Q381)</f>
        <v>0</v>
      </c>
      <c r="R377" s="186">
        <f t="shared" si="278"/>
        <v>0</v>
      </c>
      <c r="S377" s="186"/>
      <c r="T377" s="186">
        <f t="shared" ref="T377:U377" si="279">SUM(T378:T381)</f>
        <v>327.86500000000001</v>
      </c>
      <c r="U377" s="186">
        <f t="shared" si="279"/>
        <v>327.86500000000001</v>
      </c>
      <c r="V377" s="186"/>
      <c r="W377" s="186">
        <f t="shared" ref="W377:X377" si="280">SUM(W378:W381)</f>
        <v>0</v>
      </c>
      <c r="X377" s="186">
        <f t="shared" si="280"/>
        <v>0</v>
      </c>
      <c r="Y377" s="186"/>
      <c r="Z377" s="186">
        <f t="shared" ref="Z377:AA377" si="281">SUM(Z378:Z381)</f>
        <v>3486.44</v>
      </c>
      <c r="AA377" s="186">
        <f t="shared" si="281"/>
        <v>3486.44</v>
      </c>
      <c r="AB377" s="186"/>
      <c r="AC377" s="186">
        <f t="shared" ref="AC377:AD377" si="282">SUM(AC378:AC381)</f>
        <v>0</v>
      </c>
      <c r="AD377" s="186">
        <f t="shared" si="282"/>
        <v>0</v>
      </c>
      <c r="AE377" s="186"/>
      <c r="AF377" s="186">
        <f t="shared" ref="AF377:AL377" si="283">SUM(AF378:AF381)</f>
        <v>0</v>
      </c>
      <c r="AG377" s="186">
        <f t="shared" si="283"/>
        <v>0</v>
      </c>
      <c r="AH377" s="186">
        <f t="shared" si="283"/>
        <v>0</v>
      </c>
      <c r="AI377" s="186">
        <f t="shared" si="283"/>
        <v>0</v>
      </c>
      <c r="AJ377" s="186">
        <f t="shared" si="283"/>
        <v>0</v>
      </c>
      <c r="AK377" s="186">
        <f t="shared" si="283"/>
        <v>0</v>
      </c>
      <c r="AL377" s="186">
        <f t="shared" si="283"/>
        <v>0</v>
      </c>
      <c r="AM377" s="186"/>
      <c r="AN377" s="186">
        <f t="shared" ref="AN377:AQ377" si="284">SUM(AN378:AN381)</f>
        <v>0</v>
      </c>
      <c r="AO377" s="186">
        <f t="shared" si="284"/>
        <v>0</v>
      </c>
      <c r="AP377" s="186">
        <f t="shared" si="284"/>
        <v>0</v>
      </c>
      <c r="AQ377" s="186">
        <f t="shared" si="284"/>
        <v>0</v>
      </c>
      <c r="AR377" s="186"/>
      <c r="AS377" s="186">
        <f t="shared" ref="AS377:AT377" si="285">SUM(AS378:AS381)</f>
        <v>0</v>
      </c>
      <c r="AT377" s="186">
        <f t="shared" si="285"/>
        <v>0</v>
      </c>
      <c r="AU377" s="187"/>
      <c r="AV377" s="300"/>
    </row>
    <row r="378" spans="1:48">
      <c r="A378" s="298"/>
      <c r="B378" s="299"/>
      <c r="C378" s="299"/>
      <c r="D378" s="188" t="s">
        <v>37</v>
      </c>
      <c r="E378" s="233">
        <f t="shared" si="263"/>
        <v>0</v>
      </c>
      <c r="F378" s="233">
        <f t="shared" si="263"/>
        <v>0</v>
      </c>
      <c r="G378" s="186" t="e">
        <f t="shared" si="109"/>
        <v>#DIV/0!</v>
      </c>
      <c r="H378" s="184"/>
      <c r="I378" s="184"/>
      <c r="J378" s="190"/>
      <c r="K378" s="184"/>
      <c r="L378" s="184"/>
      <c r="M378" s="190"/>
      <c r="N378" s="184"/>
      <c r="O378" s="184"/>
      <c r="P378" s="190"/>
      <c r="Q378" s="184"/>
      <c r="R378" s="184"/>
      <c r="S378" s="190"/>
      <c r="T378" s="184"/>
      <c r="U378" s="184"/>
      <c r="V378" s="190"/>
      <c r="W378" s="184"/>
      <c r="X378" s="184"/>
      <c r="Y378" s="190"/>
      <c r="Z378" s="184"/>
      <c r="AA378" s="184"/>
      <c r="AB378" s="190"/>
      <c r="AC378" s="184"/>
      <c r="AD378" s="184"/>
      <c r="AE378" s="190"/>
      <c r="AF378" s="184"/>
      <c r="AG378" s="184"/>
      <c r="AH378" s="190"/>
      <c r="AI378" s="184"/>
      <c r="AJ378" s="184"/>
      <c r="AK378" s="190"/>
      <c r="AL378" s="184"/>
      <c r="AM378" s="184"/>
      <c r="AN378" s="184"/>
      <c r="AO378" s="184"/>
      <c r="AP378" s="190"/>
      <c r="AQ378" s="190"/>
      <c r="AR378" s="190"/>
      <c r="AS378" s="184"/>
      <c r="AT378" s="184"/>
      <c r="AU378" s="190"/>
      <c r="AV378" s="300"/>
    </row>
    <row r="379" spans="1:48" ht="26.4">
      <c r="A379" s="298"/>
      <c r="B379" s="299"/>
      <c r="C379" s="299"/>
      <c r="D379" s="188" t="s">
        <v>2</v>
      </c>
      <c r="E379" s="233">
        <f t="shared" si="263"/>
        <v>0</v>
      </c>
      <c r="F379" s="233">
        <f t="shared" si="263"/>
        <v>0</v>
      </c>
      <c r="G379" s="186" t="e">
        <f t="shared" si="109"/>
        <v>#DIV/0!</v>
      </c>
      <c r="H379" s="184"/>
      <c r="I379" s="184"/>
      <c r="J379" s="190"/>
      <c r="K379" s="184"/>
      <c r="L379" s="184"/>
      <c r="M379" s="190"/>
      <c r="N379" s="184"/>
      <c r="O379" s="184"/>
      <c r="P379" s="190"/>
      <c r="Q379" s="184"/>
      <c r="R379" s="184"/>
      <c r="S379" s="190"/>
      <c r="T379" s="184"/>
      <c r="U379" s="184"/>
      <c r="V379" s="190"/>
      <c r="W379" s="184"/>
      <c r="X379" s="184"/>
      <c r="Y379" s="190"/>
      <c r="Z379" s="184"/>
      <c r="AA379" s="184"/>
      <c r="AB379" s="190"/>
      <c r="AC379" s="184"/>
      <c r="AD379" s="184"/>
      <c r="AE379" s="190"/>
      <c r="AF379" s="184"/>
      <c r="AG379" s="184"/>
      <c r="AH379" s="190"/>
      <c r="AI379" s="184"/>
      <c r="AJ379" s="184"/>
      <c r="AK379" s="190"/>
      <c r="AL379" s="190"/>
      <c r="AM379" s="190"/>
      <c r="AN379" s="184"/>
      <c r="AO379" s="184"/>
      <c r="AP379" s="190"/>
      <c r="AQ379" s="190"/>
      <c r="AR379" s="190"/>
      <c r="AS379" s="184"/>
      <c r="AT379" s="184"/>
      <c r="AU379" s="190"/>
      <c r="AV379" s="300"/>
    </row>
    <row r="380" spans="1:48">
      <c r="A380" s="298"/>
      <c r="B380" s="299"/>
      <c r="C380" s="299"/>
      <c r="D380" s="188" t="s">
        <v>43</v>
      </c>
      <c r="E380" s="233">
        <f t="shared" si="263"/>
        <v>15187.75</v>
      </c>
      <c r="F380" s="233">
        <f t="shared" si="263"/>
        <v>15187.75</v>
      </c>
      <c r="G380" s="186">
        <f t="shared" si="109"/>
        <v>100</v>
      </c>
      <c r="H380" s="184">
        <v>7779.8649999999998</v>
      </c>
      <c r="I380" s="184">
        <v>7779.8649999999998</v>
      </c>
      <c r="J380" s="190"/>
      <c r="K380" s="184">
        <v>3593.58</v>
      </c>
      <c r="L380" s="184">
        <v>3593.58</v>
      </c>
      <c r="M380" s="190"/>
      <c r="N380" s="184"/>
      <c r="O380" s="184"/>
      <c r="P380" s="190"/>
      <c r="Q380" s="184"/>
      <c r="R380" s="184"/>
      <c r="S380" s="190"/>
      <c r="T380" s="184">
        <v>327.86500000000001</v>
      </c>
      <c r="U380" s="184">
        <v>327.86500000000001</v>
      </c>
      <c r="V380" s="190"/>
      <c r="W380" s="184"/>
      <c r="X380" s="184"/>
      <c r="Y380" s="190"/>
      <c r="Z380" s="184">
        <v>3486.44</v>
      </c>
      <c r="AA380" s="184">
        <v>3486.44</v>
      </c>
      <c r="AB380" s="190"/>
      <c r="AC380" s="184"/>
      <c r="AD380" s="184"/>
      <c r="AE380" s="190"/>
      <c r="AF380" s="184"/>
      <c r="AG380" s="184"/>
      <c r="AH380" s="190"/>
      <c r="AI380" s="184"/>
      <c r="AJ380" s="184"/>
      <c r="AK380" s="190"/>
      <c r="AL380" s="190"/>
      <c r="AM380" s="190"/>
      <c r="AN380" s="184"/>
      <c r="AO380" s="184"/>
      <c r="AP380" s="190"/>
      <c r="AQ380" s="190"/>
      <c r="AR380" s="190"/>
      <c r="AS380" s="184"/>
      <c r="AT380" s="184"/>
      <c r="AU380" s="190"/>
      <c r="AV380" s="300"/>
    </row>
    <row r="381" spans="1:48" ht="27">
      <c r="A381" s="298"/>
      <c r="B381" s="299"/>
      <c r="C381" s="299"/>
      <c r="D381" s="189" t="s">
        <v>273</v>
      </c>
      <c r="E381" s="233">
        <f t="shared" si="263"/>
        <v>0</v>
      </c>
      <c r="F381" s="233">
        <f t="shared" si="263"/>
        <v>0</v>
      </c>
      <c r="G381" s="186" t="e">
        <f t="shared" si="109"/>
        <v>#DIV/0!</v>
      </c>
      <c r="H381" s="184"/>
      <c r="I381" s="184"/>
      <c r="J381" s="190"/>
      <c r="K381" s="184"/>
      <c r="L381" s="184"/>
      <c r="M381" s="190"/>
      <c r="N381" s="184"/>
      <c r="O381" s="184"/>
      <c r="P381" s="190"/>
      <c r="Q381" s="184"/>
      <c r="R381" s="184"/>
      <c r="S381" s="190"/>
      <c r="T381" s="184"/>
      <c r="U381" s="184"/>
      <c r="V381" s="190"/>
      <c r="W381" s="184"/>
      <c r="X381" s="184"/>
      <c r="Y381" s="190"/>
      <c r="Z381" s="184"/>
      <c r="AA381" s="184"/>
      <c r="AB381" s="190"/>
      <c r="AC381" s="184"/>
      <c r="AD381" s="184"/>
      <c r="AE381" s="190"/>
      <c r="AF381" s="184"/>
      <c r="AG381" s="184"/>
      <c r="AH381" s="190"/>
      <c r="AI381" s="184"/>
      <c r="AJ381" s="184"/>
      <c r="AK381" s="190"/>
      <c r="AL381" s="190"/>
      <c r="AM381" s="190"/>
      <c r="AN381" s="184"/>
      <c r="AO381" s="184"/>
      <c r="AP381" s="190"/>
      <c r="AQ381" s="190"/>
      <c r="AR381" s="190"/>
      <c r="AS381" s="184"/>
      <c r="AT381" s="184"/>
      <c r="AU381" s="190"/>
      <c r="AV381" s="300"/>
    </row>
    <row r="382" spans="1:48">
      <c r="A382" s="298"/>
      <c r="B382" s="299" t="s">
        <v>361</v>
      </c>
      <c r="C382" s="299"/>
      <c r="D382" s="192" t="s">
        <v>41</v>
      </c>
      <c r="E382" s="233">
        <f t="shared" si="263"/>
        <v>25816.18</v>
      </c>
      <c r="F382" s="233">
        <f t="shared" si="263"/>
        <v>25816.18</v>
      </c>
      <c r="G382" s="186">
        <f t="shared" si="109"/>
        <v>100</v>
      </c>
      <c r="H382" s="186">
        <f>SUM(H383:H386)</f>
        <v>6186.6949999999997</v>
      </c>
      <c r="I382" s="186">
        <f t="shared" ref="I382" si="286">SUM(I383:I386)</f>
        <v>6186.6949999999997</v>
      </c>
      <c r="J382" s="186"/>
      <c r="K382" s="186">
        <f t="shared" ref="K382:L382" si="287">SUM(K383:K386)</f>
        <v>18832.79</v>
      </c>
      <c r="L382" s="186">
        <f t="shared" si="287"/>
        <v>18832.79</v>
      </c>
      <c r="M382" s="186"/>
      <c r="N382" s="186">
        <f t="shared" ref="N382:O382" si="288">SUM(N383:N386)</f>
        <v>0</v>
      </c>
      <c r="O382" s="186">
        <f t="shared" si="288"/>
        <v>0</v>
      </c>
      <c r="P382" s="186"/>
      <c r="Q382" s="186">
        <f t="shared" ref="Q382:R382" si="289">SUM(Q383:Q386)</f>
        <v>0</v>
      </c>
      <c r="R382" s="186">
        <f t="shared" si="289"/>
        <v>0</v>
      </c>
      <c r="S382" s="186"/>
      <c r="T382" s="186">
        <f t="shared" ref="T382:U382" si="290">SUM(T383:T386)</f>
        <v>478.495</v>
      </c>
      <c r="U382" s="186">
        <f t="shared" si="290"/>
        <v>478.495</v>
      </c>
      <c r="V382" s="186"/>
      <c r="W382" s="186">
        <f t="shared" ref="W382:X382" si="291">SUM(W383:W386)</f>
        <v>0</v>
      </c>
      <c r="X382" s="186">
        <f t="shared" si="291"/>
        <v>0</v>
      </c>
      <c r="Y382" s="186"/>
      <c r="Z382" s="186">
        <f t="shared" ref="Z382:AA382" si="292">SUM(Z383:Z386)</f>
        <v>318.2</v>
      </c>
      <c r="AA382" s="186">
        <f t="shared" si="292"/>
        <v>318.2</v>
      </c>
      <c r="AB382" s="186"/>
      <c r="AC382" s="186">
        <f t="shared" ref="AC382" si="293">SUM(AC383:AC386)</f>
        <v>0</v>
      </c>
      <c r="AD382" s="186">
        <f t="shared" ref="AD382" si="294">SUM(AD383:AD386)</f>
        <v>0</v>
      </c>
      <c r="AE382" s="186"/>
      <c r="AF382" s="186">
        <f t="shared" ref="AF382:AL382" si="295">SUM(AF383:AF386)</f>
        <v>0</v>
      </c>
      <c r="AG382" s="186">
        <f t="shared" si="295"/>
        <v>0</v>
      </c>
      <c r="AH382" s="186">
        <f t="shared" si="295"/>
        <v>0</v>
      </c>
      <c r="AI382" s="186">
        <f t="shared" si="295"/>
        <v>0</v>
      </c>
      <c r="AJ382" s="186">
        <f t="shared" si="295"/>
        <v>0</v>
      </c>
      <c r="AK382" s="186">
        <f t="shared" si="295"/>
        <v>0</v>
      </c>
      <c r="AL382" s="186">
        <f t="shared" si="295"/>
        <v>0</v>
      </c>
      <c r="AM382" s="186"/>
      <c r="AN382" s="186">
        <f t="shared" ref="AN382:AQ382" si="296">SUM(AN383:AN386)</f>
        <v>0</v>
      </c>
      <c r="AO382" s="186">
        <f t="shared" si="296"/>
        <v>0</v>
      </c>
      <c r="AP382" s="186">
        <f t="shared" si="296"/>
        <v>0</v>
      </c>
      <c r="AQ382" s="186">
        <f t="shared" si="296"/>
        <v>0</v>
      </c>
      <c r="AR382" s="186"/>
      <c r="AS382" s="186">
        <f t="shared" ref="AS382:AT382" si="297">SUM(AS383:AS386)</f>
        <v>0</v>
      </c>
      <c r="AT382" s="186">
        <f t="shared" si="297"/>
        <v>0</v>
      </c>
      <c r="AU382" s="187"/>
      <c r="AV382" s="300"/>
    </row>
    <row r="383" spans="1:48">
      <c r="A383" s="298"/>
      <c r="B383" s="299"/>
      <c r="C383" s="299"/>
      <c r="D383" s="188" t="s">
        <v>37</v>
      </c>
      <c r="E383" s="233">
        <f t="shared" si="263"/>
        <v>0</v>
      </c>
      <c r="F383" s="233">
        <f t="shared" si="263"/>
        <v>0</v>
      </c>
      <c r="G383" s="186" t="e">
        <f t="shared" si="109"/>
        <v>#DIV/0!</v>
      </c>
      <c r="H383" s="184"/>
      <c r="I383" s="184"/>
      <c r="J383" s="190"/>
      <c r="K383" s="184"/>
      <c r="L383" s="184"/>
      <c r="M383" s="190"/>
      <c r="N383" s="184"/>
      <c r="O383" s="184"/>
      <c r="P383" s="190"/>
      <c r="Q383" s="184"/>
      <c r="R383" s="184"/>
      <c r="S383" s="190"/>
      <c r="T383" s="184"/>
      <c r="U383" s="184"/>
      <c r="V383" s="190"/>
      <c r="W383" s="184"/>
      <c r="X383" s="184"/>
      <c r="Y383" s="190"/>
      <c r="Z383" s="184"/>
      <c r="AA383" s="184"/>
      <c r="AB383" s="190"/>
      <c r="AC383" s="184"/>
      <c r="AD383" s="184"/>
      <c r="AE383" s="190"/>
      <c r="AF383" s="184"/>
      <c r="AG383" s="184"/>
      <c r="AH383" s="190"/>
      <c r="AI383" s="184"/>
      <c r="AJ383" s="184"/>
      <c r="AK383" s="190"/>
      <c r="AL383" s="184"/>
      <c r="AM383" s="184"/>
      <c r="AN383" s="184"/>
      <c r="AO383" s="184"/>
      <c r="AP383" s="190"/>
      <c r="AQ383" s="190"/>
      <c r="AR383" s="190"/>
      <c r="AS383" s="184"/>
      <c r="AT383" s="184"/>
      <c r="AU383" s="190"/>
      <c r="AV383" s="300"/>
    </row>
    <row r="384" spans="1:48" ht="26.4">
      <c r="A384" s="298"/>
      <c r="B384" s="299"/>
      <c r="C384" s="299"/>
      <c r="D384" s="188" t="s">
        <v>2</v>
      </c>
      <c r="E384" s="233">
        <f t="shared" si="263"/>
        <v>0</v>
      </c>
      <c r="F384" s="233">
        <f t="shared" si="263"/>
        <v>0</v>
      </c>
      <c r="G384" s="186" t="e">
        <f t="shared" si="109"/>
        <v>#DIV/0!</v>
      </c>
      <c r="H384" s="184"/>
      <c r="I384" s="184"/>
      <c r="J384" s="190"/>
      <c r="K384" s="184"/>
      <c r="L384" s="184"/>
      <c r="M384" s="190"/>
      <c r="N384" s="184"/>
      <c r="O384" s="184"/>
      <c r="P384" s="190"/>
      <c r="Q384" s="184"/>
      <c r="R384" s="184"/>
      <c r="S384" s="190"/>
      <c r="T384" s="184"/>
      <c r="U384" s="184"/>
      <c r="V384" s="190"/>
      <c r="W384" s="184"/>
      <c r="X384" s="184"/>
      <c r="Y384" s="190"/>
      <c r="Z384" s="184"/>
      <c r="AA384" s="184"/>
      <c r="AB384" s="190"/>
      <c r="AC384" s="184"/>
      <c r="AD384" s="184"/>
      <c r="AE384" s="190"/>
      <c r="AF384" s="184"/>
      <c r="AG384" s="184"/>
      <c r="AH384" s="190"/>
      <c r="AI384" s="184"/>
      <c r="AJ384" s="184"/>
      <c r="AK384" s="190"/>
      <c r="AL384" s="190"/>
      <c r="AM384" s="190"/>
      <c r="AN384" s="184"/>
      <c r="AO384" s="184"/>
      <c r="AP384" s="190"/>
      <c r="AQ384" s="190"/>
      <c r="AR384" s="190"/>
      <c r="AS384" s="184"/>
      <c r="AT384" s="184"/>
      <c r="AU384" s="190"/>
      <c r="AV384" s="300"/>
    </row>
    <row r="385" spans="1:48">
      <c r="A385" s="298"/>
      <c r="B385" s="299"/>
      <c r="C385" s="299"/>
      <c r="D385" s="188" t="s">
        <v>43</v>
      </c>
      <c r="E385" s="233">
        <f t="shared" si="263"/>
        <v>25816.18</v>
      </c>
      <c r="F385" s="233">
        <f t="shared" si="263"/>
        <v>25816.18</v>
      </c>
      <c r="G385" s="186">
        <f t="shared" si="109"/>
        <v>100</v>
      </c>
      <c r="H385" s="184">
        <v>6186.6949999999997</v>
      </c>
      <c r="I385" s="184">
        <v>6186.6949999999997</v>
      </c>
      <c r="J385" s="190"/>
      <c r="K385" s="184">
        <v>18832.79</v>
      </c>
      <c r="L385" s="184">
        <v>18832.79</v>
      </c>
      <c r="M385" s="190"/>
      <c r="N385" s="184"/>
      <c r="O385" s="184"/>
      <c r="P385" s="190"/>
      <c r="Q385" s="184"/>
      <c r="R385" s="184"/>
      <c r="S385" s="190"/>
      <c r="T385" s="184">
        <v>478.495</v>
      </c>
      <c r="U385" s="184">
        <v>478.495</v>
      </c>
      <c r="V385" s="190"/>
      <c r="W385" s="184"/>
      <c r="X385" s="184"/>
      <c r="Y385" s="190"/>
      <c r="Z385" s="184">
        <v>318.2</v>
      </c>
      <c r="AA385" s="184">
        <v>318.2</v>
      </c>
      <c r="AB385" s="190"/>
      <c r="AC385" s="184"/>
      <c r="AD385" s="184"/>
      <c r="AE385" s="190"/>
      <c r="AF385" s="184"/>
      <c r="AG385" s="184"/>
      <c r="AH385" s="190"/>
      <c r="AI385" s="184"/>
      <c r="AJ385" s="184"/>
      <c r="AK385" s="190"/>
      <c r="AL385" s="190"/>
      <c r="AM385" s="190"/>
      <c r="AN385" s="184"/>
      <c r="AO385" s="184"/>
      <c r="AP385" s="190"/>
      <c r="AQ385" s="190"/>
      <c r="AR385" s="190"/>
      <c r="AS385" s="184"/>
      <c r="AT385" s="184"/>
      <c r="AU385" s="190"/>
      <c r="AV385" s="300"/>
    </row>
    <row r="386" spans="1:48" ht="27">
      <c r="A386" s="298"/>
      <c r="B386" s="299"/>
      <c r="C386" s="299"/>
      <c r="D386" s="189" t="s">
        <v>273</v>
      </c>
      <c r="E386" s="233">
        <f t="shared" si="263"/>
        <v>0</v>
      </c>
      <c r="F386" s="233">
        <f t="shared" si="263"/>
        <v>0</v>
      </c>
      <c r="G386" s="186" t="e">
        <f t="shared" si="109"/>
        <v>#DIV/0!</v>
      </c>
      <c r="H386" s="184"/>
      <c r="I386" s="184"/>
      <c r="J386" s="190"/>
      <c r="K386" s="184"/>
      <c r="L386" s="184"/>
      <c r="M386" s="190"/>
      <c r="N386" s="184"/>
      <c r="O386" s="184"/>
      <c r="P386" s="190"/>
      <c r="Q386" s="184"/>
      <c r="R386" s="184"/>
      <c r="S386" s="190"/>
      <c r="T386" s="184"/>
      <c r="U386" s="184"/>
      <c r="V386" s="190"/>
      <c r="W386" s="184"/>
      <c r="X386" s="184"/>
      <c r="Y386" s="190"/>
      <c r="Z386" s="184"/>
      <c r="AA386" s="184"/>
      <c r="AB386" s="190"/>
      <c r="AC386" s="184"/>
      <c r="AD386" s="184"/>
      <c r="AE386" s="190"/>
      <c r="AF386" s="184"/>
      <c r="AG386" s="184"/>
      <c r="AH386" s="190"/>
      <c r="AI386" s="184"/>
      <c r="AJ386" s="184"/>
      <c r="AK386" s="190"/>
      <c r="AL386" s="190"/>
      <c r="AM386" s="190"/>
      <c r="AN386" s="184"/>
      <c r="AO386" s="184"/>
      <c r="AP386" s="190"/>
      <c r="AQ386" s="190"/>
      <c r="AR386" s="190"/>
      <c r="AS386" s="184"/>
      <c r="AT386" s="184"/>
      <c r="AU386" s="190"/>
      <c r="AV386" s="300"/>
    </row>
    <row r="387" spans="1:48">
      <c r="A387" s="298"/>
      <c r="B387" s="299" t="s">
        <v>362</v>
      </c>
      <c r="C387" s="299"/>
      <c r="D387" s="192" t="s">
        <v>41</v>
      </c>
      <c r="E387" s="233">
        <f t="shared" si="263"/>
        <v>29102.21</v>
      </c>
      <c r="F387" s="233">
        <f t="shared" si="263"/>
        <v>29102.21</v>
      </c>
      <c r="G387" s="186">
        <f t="shared" si="109"/>
        <v>100</v>
      </c>
      <c r="H387" s="186">
        <f>SUM(H388:H391)</f>
        <v>5806.3</v>
      </c>
      <c r="I387" s="186">
        <f t="shared" ref="I387" si="298">SUM(I388:I391)</f>
        <v>5806.3</v>
      </c>
      <c r="J387" s="186">
        <f>I387/H387*100</f>
        <v>100</v>
      </c>
      <c r="K387" s="186">
        <f t="shared" ref="K387" si="299">SUM(K388:K391)</f>
        <v>6611.69</v>
      </c>
      <c r="L387" s="186">
        <f t="shared" ref="L387" si="300">SUM(L388:L391)</f>
        <v>6611.69</v>
      </c>
      <c r="M387" s="186"/>
      <c r="N387" s="186">
        <f t="shared" ref="N387:O387" si="301">SUM(N388:N391)</f>
        <v>0</v>
      </c>
      <c r="O387" s="186">
        <f t="shared" si="301"/>
        <v>0</v>
      </c>
      <c r="P387" s="186"/>
      <c r="Q387" s="186">
        <f t="shared" ref="Q387:R387" si="302">SUM(Q388:Q391)</f>
        <v>0</v>
      </c>
      <c r="R387" s="186">
        <f t="shared" si="302"/>
        <v>0</v>
      </c>
      <c r="S387" s="186"/>
      <c r="T387" s="186">
        <f t="shared" ref="T387:U387" si="303">SUM(T388:T391)</f>
        <v>16516.22</v>
      </c>
      <c r="U387" s="186">
        <f t="shared" si="303"/>
        <v>16516.22</v>
      </c>
      <c r="V387" s="186"/>
      <c r="W387" s="186">
        <f t="shared" ref="W387:X387" si="304">SUM(W388:W391)</f>
        <v>0</v>
      </c>
      <c r="X387" s="186">
        <f t="shared" si="304"/>
        <v>0</v>
      </c>
      <c r="Y387" s="186"/>
      <c r="Z387" s="186">
        <f t="shared" ref="Z387:AA387" si="305">SUM(Z388:Z391)</f>
        <v>168</v>
      </c>
      <c r="AA387" s="186">
        <f t="shared" si="305"/>
        <v>168</v>
      </c>
      <c r="AB387" s="186"/>
      <c r="AC387" s="186">
        <f t="shared" ref="AC387:AD387" si="306">SUM(AC388:AC391)</f>
        <v>0</v>
      </c>
      <c r="AD387" s="186">
        <f t="shared" si="306"/>
        <v>0</v>
      </c>
      <c r="AE387" s="186"/>
      <c r="AF387" s="186">
        <f t="shared" ref="AF387:AL387" si="307">SUM(AF388:AF391)</f>
        <v>0</v>
      </c>
      <c r="AG387" s="186">
        <f t="shared" si="307"/>
        <v>0</v>
      </c>
      <c r="AH387" s="186">
        <f t="shared" si="307"/>
        <v>0</v>
      </c>
      <c r="AI387" s="186">
        <f t="shared" si="307"/>
        <v>0</v>
      </c>
      <c r="AJ387" s="186">
        <f t="shared" si="307"/>
        <v>0</v>
      </c>
      <c r="AK387" s="186">
        <f t="shared" si="307"/>
        <v>0</v>
      </c>
      <c r="AL387" s="186">
        <f t="shared" si="307"/>
        <v>0</v>
      </c>
      <c r="AM387" s="186"/>
      <c r="AN387" s="186">
        <f t="shared" ref="AN387:AQ387" si="308">SUM(AN388:AN391)</f>
        <v>0</v>
      </c>
      <c r="AO387" s="186">
        <f t="shared" si="308"/>
        <v>0</v>
      </c>
      <c r="AP387" s="186">
        <f t="shared" si="308"/>
        <v>0</v>
      </c>
      <c r="AQ387" s="186">
        <f t="shared" si="308"/>
        <v>0</v>
      </c>
      <c r="AR387" s="186"/>
      <c r="AS387" s="186">
        <f t="shared" ref="AS387:AT387" si="309">SUM(AS388:AS391)</f>
        <v>0</v>
      </c>
      <c r="AT387" s="186">
        <f t="shared" si="309"/>
        <v>0</v>
      </c>
      <c r="AU387" s="187"/>
      <c r="AV387" s="300"/>
    </row>
    <row r="388" spans="1:48">
      <c r="A388" s="298"/>
      <c r="B388" s="299"/>
      <c r="C388" s="299"/>
      <c r="D388" s="188" t="s">
        <v>37</v>
      </c>
      <c r="E388" s="233">
        <f t="shared" si="263"/>
        <v>0</v>
      </c>
      <c r="F388" s="233">
        <f t="shared" si="263"/>
        <v>0</v>
      </c>
      <c r="G388" s="186" t="e">
        <f t="shared" ref="G388:G446" si="310">F388/E388*100</f>
        <v>#DIV/0!</v>
      </c>
      <c r="H388" s="184"/>
      <c r="I388" s="184"/>
      <c r="J388" s="190"/>
      <c r="K388" s="184"/>
      <c r="L388" s="184"/>
      <c r="M388" s="190"/>
      <c r="N388" s="184"/>
      <c r="O388" s="184"/>
      <c r="P388" s="190"/>
      <c r="Q388" s="184"/>
      <c r="R388" s="184"/>
      <c r="S388" s="190"/>
      <c r="T388" s="184"/>
      <c r="U388" s="184"/>
      <c r="V388" s="190"/>
      <c r="W388" s="184"/>
      <c r="X388" s="184"/>
      <c r="Y388" s="190"/>
      <c r="Z388" s="184"/>
      <c r="AA388" s="184"/>
      <c r="AB388" s="190"/>
      <c r="AC388" s="184"/>
      <c r="AD388" s="184"/>
      <c r="AE388" s="190"/>
      <c r="AF388" s="184"/>
      <c r="AG388" s="184"/>
      <c r="AH388" s="190"/>
      <c r="AI388" s="184"/>
      <c r="AJ388" s="184"/>
      <c r="AK388" s="190"/>
      <c r="AL388" s="184"/>
      <c r="AM388" s="184"/>
      <c r="AN388" s="184"/>
      <c r="AO388" s="184"/>
      <c r="AP388" s="190"/>
      <c r="AQ388" s="190"/>
      <c r="AR388" s="190"/>
      <c r="AS388" s="184"/>
      <c r="AT388" s="184"/>
      <c r="AU388" s="190"/>
      <c r="AV388" s="300"/>
    </row>
    <row r="389" spans="1:48" ht="26.4">
      <c r="A389" s="298"/>
      <c r="B389" s="299"/>
      <c r="C389" s="299"/>
      <c r="D389" s="188" t="s">
        <v>2</v>
      </c>
      <c r="E389" s="233">
        <f t="shared" si="263"/>
        <v>0</v>
      </c>
      <c r="F389" s="233">
        <f t="shared" si="263"/>
        <v>0</v>
      </c>
      <c r="G389" s="186" t="e">
        <f t="shared" si="310"/>
        <v>#DIV/0!</v>
      </c>
      <c r="H389" s="184"/>
      <c r="I389" s="184"/>
      <c r="J389" s="190"/>
      <c r="K389" s="184"/>
      <c r="L389" s="184"/>
      <c r="M389" s="190"/>
      <c r="N389" s="184"/>
      <c r="O389" s="184"/>
      <c r="P389" s="190"/>
      <c r="Q389" s="184"/>
      <c r="R389" s="184"/>
      <c r="S389" s="190"/>
      <c r="T389" s="184"/>
      <c r="U389" s="184"/>
      <c r="V389" s="190"/>
      <c r="W389" s="184"/>
      <c r="X389" s="184"/>
      <c r="Y389" s="190"/>
      <c r="Z389" s="184"/>
      <c r="AA389" s="184"/>
      <c r="AB389" s="190"/>
      <c r="AC389" s="184"/>
      <c r="AD389" s="184"/>
      <c r="AE389" s="190"/>
      <c r="AF389" s="184"/>
      <c r="AG389" s="184"/>
      <c r="AH389" s="190"/>
      <c r="AI389" s="184"/>
      <c r="AJ389" s="184"/>
      <c r="AK389" s="190"/>
      <c r="AL389" s="190"/>
      <c r="AM389" s="190"/>
      <c r="AN389" s="184"/>
      <c r="AO389" s="184"/>
      <c r="AP389" s="190"/>
      <c r="AQ389" s="190"/>
      <c r="AR389" s="190"/>
      <c r="AS389" s="184"/>
      <c r="AT389" s="184"/>
      <c r="AU389" s="190"/>
      <c r="AV389" s="300"/>
    </row>
    <row r="390" spans="1:48">
      <c r="A390" s="298"/>
      <c r="B390" s="299"/>
      <c r="C390" s="299"/>
      <c r="D390" s="188" t="s">
        <v>43</v>
      </c>
      <c r="E390" s="233">
        <f t="shared" si="263"/>
        <v>29102.21</v>
      </c>
      <c r="F390" s="233">
        <f t="shared" si="263"/>
        <v>29102.21</v>
      </c>
      <c r="G390" s="186">
        <f t="shared" si="310"/>
        <v>100</v>
      </c>
      <c r="H390" s="184">
        <v>5806.3</v>
      </c>
      <c r="I390" s="184">
        <v>5806.3</v>
      </c>
      <c r="J390" s="186">
        <f>I390/H390*100</f>
        <v>100</v>
      </c>
      <c r="K390" s="184">
        <v>6611.69</v>
      </c>
      <c r="L390" s="184">
        <v>6611.69</v>
      </c>
      <c r="M390" s="190"/>
      <c r="N390" s="184"/>
      <c r="O390" s="184"/>
      <c r="P390" s="190"/>
      <c r="Q390" s="184"/>
      <c r="R390" s="184"/>
      <c r="S390" s="190"/>
      <c r="T390" s="184">
        <v>16516.22</v>
      </c>
      <c r="U390" s="184">
        <v>16516.22</v>
      </c>
      <c r="V390" s="190"/>
      <c r="W390" s="184"/>
      <c r="X390" s="184"/>
      <c r="Y390" s="190"/>
      <c r="Z390" s="184">
        <v>168</v>
      </c>
      <c r="AA390" s="184">
        <v>168</v>
      </c>
      <c r="AB390" s="190"/>
      <c r="AC390" s="184"/>
      <c r="AD390" s="184"/>
      <c r="AE390" s="190"/>
      <c r="AF390" s="184"/>
      <c r="AG390" s="184"/>
      <c r="AH390" s="190"/>
      <c r="AI390" s="184"/>
      <c r="AJ390" s="184"/>
      <c r="AK390" s="190"/>
      <c r="AL390" s="190"/>
      <c r="AM390" s="190"/>
      <c r="AN390" s="184"/>
      <c r="AO390" s="184"/>
      <c r="AP390" s="190"/>
      <c r="AQ390" s="190"/>
      <c r="AR390" s="190"/>
      <c r="AS390" s="184"/>
      <c r="AT390" s="184"/>
      <c r="AU390" s="190"/>
      <c r="AV390" s="300"/>
    </row>
    <row r="391" spans="1:48" ht="27">
      <c r="A391" s="298"/>
      <c r="B391" s="299"/>
      <c r="C391" s="299"/>
      <c r="D391" s="189" t="s">
        <v>273</v>
      </c>
      <c r="E391" s="233">
        <f t="shared" si="263"/>
        <v>0</v>
      </c>
      <c r="F391" s="233">
        <f t="shared" si="263"/>
        <v>0</v>
      </c>
      <c r="G391" s="186" t="e">
        <f t="shared" si="310"/>
        <v>#DIV/0!</v>
      </c>
      <c r="H391" s="184"/>
      <c r="I391" s="184"/>
      <c r="J391" s="190"/>
      <c r="K391" s="184"/>
      <c r="L391" s="184"/>
      <c r="M391" s="190"/>
      <c r="N391" s="184"/>
      <c r="O391" s="184"/>
      <c r="P391" s="190"/>
      <c r="Q391" s="184"/>
      <c r="R391" s="184"/>
      <c r="S391" s="190"/>
      <c r="T391" s="184"/>
      <c r="U391" s="184"/>
      <c r="V391" s="190"/>
      <c r="W391" s="184"/>
      <c r="X391" s="184"/>
      <c r="Y391" s="190"/>
      <c r="Z391" s="184"/>
      <c r="AA391" s="184"/>
      <c r="AB391" s="190"/>
      <c r="AC391" s="184"/>
      <c r="AD391" s="184"/>
      <c r="AE391" s="190"/>
      <c r="AF391" s="184"/>
      <c r="AG391" s="184"/>
      <c r="AH391" s="190"/>
      <c r="AI391" s="184"/>
      <c r="AJ391" s="184"/>
      <c r="AK391" s="190"/>
      <c r="AL391" s="190"/>
      <c r="AM391" s="190"/>
      <c r="AN391" s="184"/>
      <c r="AO391" s="184"/>
      <c r="AP391" s="190"/>
      <c r="AQ391" s="190"/>
      <c r="AR391" s="190"/>
      <c r="AS391" s="184"/>
      <c r="AT391" s="184"/>
      <c r="AU391" s="190"/>
      <c r="AV391" s="300"/>
    </row>
    <row r="392" spans="1:48">
      <c r="A392" s="298" t="s">
        <v>364</v>
      </c>
      <c r="B392" s="299" t="s">
        <v>363</v>
      </c>
      <c r="C392" s="299" t="s">
        <v>438</v>
      </c>
      <c r="D392" s="192" t="s">
        <v>41</v>
      </c>
      <c r="E392" s="233">
        <f t="shared" si="263"/>
        <v>30244.790130000001</v>
      </c>
      <c r="F392" s="233">
        <f t="shared" si="263"/>
        <v>14606.834140000001</v>
      </c>
      <c r="G392" s="186">
        <f t="shared" si="310"/>
        <v>48.295372780621108</v>
      </c>
      <c r="H392" s="186">
        <f>SUM(H393:H396)</f>
        <v>0</v>
      </c>
      <c r="I392" s="186">
        <f t="shared" ref="I392" si="311">SUM(I393:I396)</f>
        <v>0</v>
      </c>
      <c r="J392" s="186"/>
      <c r="K392" s="186">
        <f t="shared" ref="K392:L392" si="312">SUM(K393:K396)</f>
        <v>0</v>
      </c>
      <c r="L392" s="186">
        <f t="shared" si="312"/>
        <v>0</v>
      </c>
      <c r="M392" s="186"/>
      <c r="N392" s="186">
        <f t="shared" ref="N392:O392" si="313">SUM(N393:N396)</f>
        <v>2029.5653499999999</v>
      </c>
      <c r="O392" s="186">
        <f t="shared" si="313"/>
        <v>2029.5653499999999</v>
      </c>
      <c r="P392" s="186">
        <f>O392*100/N392</f>
        <v>100</v>
      </c>
      <c r="Q392" s="186">
        <f t="shared" ref="Q392:R392" si="314">SUM(Q393:Q396)</f>
        <v>6404.0986300000004</v>
      </c>
      <c r="R392" s="186">
        <f t="shared" si="314"/>
        <v>6404.0986300000004</v>
      </c>
      <c r="S392" s="186"/>
      <c r="T392" s="186">
        <f t="shared" ref="T392:U392" si="315">SUM(T393:T396)</f>
        <v>2349.5445099999997</v>
      </c>
      <c r="U392" s="186">
        <f t="shared" si="315"/>
        <v>2349.5445099999997</v>
      </c>
      <c r="V392" s="186"/>
      <c r="W392" s="186">
        <f t="shared" ref="W392:X392" si="316">SUM(W393:W396)</f>
        <v>1739.4969099999998</v>
      </c>
      <c r="X392" s="186">
        <f t="shared" si="316"/>
        <v>1739.4969099999998</v>
      </c>
      <c r="Y392" s="186"/>
      <c r="Z392" s="186">
        <f t="shared" ref="Z392:AA392" si="317">SUM(Z393:Z396)</f>
        <v>711.07485000000008</v>
      </c>
      <c r="AA392" s="186">
        <f t="shared" si="317"/>
        <v>711.07485000000008</v>
      </c>
      <c r="AB392" s="186"/>
      <c r="AC392" s="186">
        <f t="shared" ref="AC392:AD392" si="318">SUM(AC393:AC396)</f>
        <v>631.61847999999998</v>
      </c>
      <c r="AD392" s="186">
        <f t="shared" si="318"/>
        <v>631.61847999999998</v>
      </c>
      <c r="AE392" s="186"/>
      <c r="AF392" s="186">
        <f t="shared" ref="AF392:AL392" si="319">SUM(AF393:AF396)</f>
        <v>841.60980999999992</v>
      </c>
      <c r="AG392" s="186">
        <f t="shared" si="319"/>
        <v>741.43540999999993</v>
      </c>
      <c r="AH392" s="186">
        <f t="shared" si="319"/>
        <v>0</v>
      </c>
      <c r="AI392" s="186">
        <f t="shared" si="319"/>
        <v>2475.9125300000001</v>
      </c>
      <c r="AJ392" s="186">
        <f t="shared" si="319"/>
        <v>0</v>
      </c>
      <c r="AK392" s="186">
        <f t="shared" si="319"/>
        <v>0</v>
      </c>
      <c r="AL392" s="186">
        <f t="shared" si="319"/>
        <v>0</v>
      </c>
      <c r="AM392" s="186"/>
      <c r="AN392" s="186">
        <f t="shared" ref="AN392:AQ392" si="320">SUM(AN393:AN396)</f>
        <v>4133.8207300000004</v>
      </c>
      <c r="AO392" s="186">
        <f t="shared" si="320"/>
        <v>0</v>
      </c>
      <c r="AP392" s="186">
        <f t="shared" si="320"/>
        <v>0</v>
      </c>
      <c r="AQ392" s="186">
        <f t="shared" si="320"/>
        <v>0</v>
      </c>
      <c r="AR392" s="186"/>
      <c r="AS392" s="186">
        <f t="shared" ref="AS392:AT392" si="321">SUM(AS393:AS396)</f>
        <v>8928.0483299999996</v>
      </c>
      <c r="AT392" s="186">
        <f t="shared" si="321"/>
        <v>0</v>
      </c>
      <c r="AU392" s="187"/>
      <c r="AV392" s="300"/>
    </row>
    <row r="393" spans="1:48">
      <c r="A393" s="298"/>
      <c r="B393" s="299"/>
      <c r="C393" s="299"/>
      <c r="D393" s="188" t="s">
        <v>37</v>
      </c>
      <c r="E393" s="233">
        <f t="shared" si="263"/>
        <v>0</v>
      </c>
      <c r="F393" s="233">
        <f t="shared" si="263"/>
        <v>0</v>
      </c>
      <c r="G393" s="186" t="e">
        <f t="shared" si="310"/>
        <v>#DIV/0!</v>
      </c>
      <c r="H393" s="184">
        <f>H398+H403+H408+H413+H418+H423+H428</f>
        <v>0</v>
      </c>
      <c r="I393" s="184">
        <f t="shared" ref="I393:AU393" si="322">I398+I403+I408+I413+I418+I423+I428</f>
        <v>0</v>
      </c>
      <c r="J393" s="184">
        <f t="shared" si="322"/>
        <v>0</v>
      </c>
      <c r="K393" s="184">
        <f t="shared" si="322"/>
        <v>0</v>
      </c>
      <c r="L393" s="184">
        <f t="shared" si="322"/>
        <v>0</v>
      </c>
      <c r="M393" s="184">
        <f t="shared" si="322"/>
        <v>0</v>
      </c>
      <c r="N393" s="184">
        <f t="shared" si="322"/>
        <v>0</v>
      </c>
      <c r="O393" s="184">
        <f t="shared" si="322"/>
        <v>0</v>
      </c>
      <c r="P393" s="184">
        <f t="shared" si="322"/>
        <v>0</v>
      </c>
      <c r="Q393" s="184">
        <f t="shared" si="322"/>
        <v>0</v>
      </c>
      <c r="R393" s="184">
        <f t="shared" si="322"/>
        <v>0</v>
      </c>
      <c r="S393" s="184">
        <f t="shared" si="322"/>
        <v>0</v>
      </c>
      <c r="T393" s="184">
        <f t="shared" si="322"/>
        <v>0</v>
      </c>
      <c r="U393" s="184">
        <f t="shared" si="322"/>
        <v>0</v>
      </c>
      <c r="V393" s="184">
        <f t="shared" si="322"/>
        <v>0</v>
      </c>
      <c r="W393" s="184">
        <f t="shared" si="322"/>
        <v>0</v>
      </c>
      <c r="X393" s="184">
        <f t="shared" si="322"/>
        <v>0</v>
      </c>
      <c r="Y393" s="184">
        <f t="shared" si="322"/>
        <v>0</v>
      </c>
      <c r="Z393" s="184">
        <f t="shared" si="322"/>
        <v>0</v>
      </c>
      <c r="AA393" s="184">
        <f t="shared" si="322"/>
        <v>0</v>
      </c>
      <c r="AB393" s="184">
        <f t="shared" si="322"/>
        <v>0</v>
      </c>
      <c r="AC393" s="184">
        <f t="shared" si="322"/>
        <v>0</v>
      </c>
      <c r="AD393" s="184">
        <f t="shared" si="322"/>
        <v>0</v>
      </c>
      <c r="AE393" s="184">
        <f t="shared" si="322"/>
        <v>0</v>
      </c>
      <c r="AF393" s="184">
        <f t="shared" si="322"/>
        <v>0</v>
      </c>
      <c r="AG393" s="184">
        <f t="shared" si="322"/>
        <v>0</v>
      </c>
      <c r="AH393" s="184">
        <f t="shared" si="322"/>
        <v>0</v>
      </c>
      <c r="AI393" s="184">
        <f t="shared" si="322"/>
        <v>0</v>
      </c>
      <c r="AJ393" s="184">
        <f t="shared" si="322"/>
        <v>0</v>
      </c>
      <c r="AK393" s="184">
        <f t="shared" si="322"/>
        <v>0</v>
      </c>
      <c r="AL393" s="184">
        <f t="shared" si="322"/>
        <v>0</v>
      </c>
      <c r="AM393" s="184">
        <f t="shared" si="322"/>
        <v>0</v>
      </c>
      <c r="AN393" s="184">
        <f t="shared" si="322"/>
        <v>0</v>
      </c>
      <c r="AO393" s="184">
        <f t="shared" si="322"/>
        <v>0</v>
      </c>
      <c r="AP393" s="184">
        <f t="shared" si="322"/>
        <v>0</v>
      </c>
      <c r="AQ393" s="184">
        <f t="shared" si="322"/>
        <v>0</v>
      </c>
      <c r="AR393" s="184">
        <f t="shared" si="322"/>
        <v>0</v>
      </c>
      <c r="AS393" s="184">
        <f t="shared" si="322"/>
        <v>0</v>
      </c>
      <c r="AT393" s="184">
        <f t="shared" si="322"/>
        <v>0</v>
      </c>
      <c r="AU393" s="184">
        <f t="shared" si="322"/>
        <v>0</v>
      </c>
      <c r="AV393" s="300"/>
    </row>
    <row r="394" spans="1:48" ht="26.4">
      <c r="A394" s="298"/>
      <c r="B394" s="299"/>
      <c r="C394" s="299"/>
      <c r="D394" s="188" t="s">
        <v>2</v>
      </c>
      <c r="E394" s="233">
        <f t="shared" si="263"/>
        <v>0</v>
      </c>
      <c r="F394" s="233">
        <f t="shared" si="263"/>
        <v>0</v>
      </c>
      <c r="G394" s="186" t="e">
        <f t="shared" si="310"/>
        <v>#DIV/0!</v>
      </c>
      <c r="H394" s="184">
        <f t="shared" ref="H394:AU396" si="323">H399+H404+H409+H414+H419+H424+H429</f>
        <v>0</v>
      </c>
      <c r="I394" s="184">
        <f t="shared" si="323"/>
        <v>0</v>
      </c>
      <c r="J394" s="184">
        <f t="shared" si="323"/>
        <v>0</v>
      </c>
      <c r="K394" s="184">
        <f t="shared" si="323"/>
        <v>0</v>
      </c>
      <c r="L394" s="184">
        <f t="shared" si="323"/>
        <v>0</v>
      </c>
      <c r="M394" s="184">
        <f t="shared" si="323"/>
        <v>0</v>
      </c>
      <c r="N394" s="184">
        <f t="shared" si="323"/>
        <v>0</v>
      </c>
      <c r="O394" s="184">
        <f t="shared" si="323"/>
        <v>0</v>
      </c>
      <c r="P394" s="184">
        <f t="shared" si="323"/>
        <v>0</v>
      </c>
      <c r="Q394" s="184">
        <f t="shared" si="323"/>
        <v>0</v>
      </c>
      <c r="R394" s="184">
        <f t="shared" si="323"/>
        <v>0</v>
      </c>
      <c r="S394" s="184">
        <f t="shared" si="323"/>
        <v>0</v>
      </c>
      <c r="T394" s="184">
        <f t="shared" si="323"/>
        <v>0</v>
      </c>
      <c r="U394" s="184">
        <f t="shared" si="323"/>
        <v>0</v>
      </c>
      <c r="V394" s="184">
        <f t="shared" si="323"/>
        <v>0</v>
      </c>
      <c r="W394" s="184">
        <f t="shared" si="323"/>
        <v>0</v>
      </c>
      <c r="X394" s="184">
        <f t="shared" si="323"/>
        <v>0</v>
      </c>
      <c r="Y394" s="184">
        <f t="shared" si="323"/>
        <v>0</v>
      </c>
      <c r="Z394" s="184">
        <f t="shared" si="323"/>
        <v>0</v>
      </c>
      <c r="AA394" s="184">
        <f t="shared" si="323"/>
        <v>0</v>
      </c>
      <c r="AB394" s="184">
        <f t="shared" si="323"/>
        <v>0</v>
      </c>
      <c r="AC394" s="184">
        <f t="shared" si="323"/>
        <v>0</v>
      </c>
      <c r="AD394" s="184">
        <f t="shared" si="323"/>
        <v>0</v>
      </c>
      <c r="AE394" s="184">
        <f t="shared" si="323"/>
        <v>0</v>
      </c>
      <c r="AF394" s="184">
        <f t="shared" si="323"/>
        <v>0</v>
      </c>
      <c r="AG394" s="184">
        <f t="shared" si="323"/>
        <v>0</v>
      </c>
      <c r="AH394" s="184">
        <f t="shared" si="323"/>
        <v>0</v>
      </c>
      <c r="AI394" s="184">
        <f t="shared" si="323"/>
        <v>0</v>
      </c>
      <c r="AJ394" s="184">
        <f t="shared" si="323"/>
        <v>0</v>
      </c>
      <c r="AK394" s="184">
        <f t="shared" si="323"/>
        <v>0</v>
      </c>
      <c r="AL394" s="184">
        <f t="shared" si="323"/>
        <v>0</v>
      </c>
      <c r="AM394" s="184">
        <f t="shared" si="323"/>
        <v>0</v>
      </c>
      <c r="AN394" s="184">
        <f t="shared" si="323"/>
        <v>0</v>
      </c>
      <c r="AO394" s="184">
        <f t="shared" si="323"/>
        <v>0</v>
      </c>
      <c r="AP394" s="184">
        <f t="shared" si="323"/>
        <v>0</v>
      </c>
      <c r="AQ394" s="184">
        <f t="shared" si="323"/>
        <v>0</v>
      </c>
      <c r="AR394" s="184">
        <f t="shared" si="323"/>
        <v>0</v>
      </c>
      <c r="AS394" s="184">
        <f t="shared" si="323"/>
        <v>0</v>
      </c>
      <c r="AT394" s="184">
        <f t="shared" si="323"/>
        <v>0</v>
      </c>
      <c r="AU394" s="184">
        <f t="shared" si="323"/>
        <v>0</v>
      </c>
      <c r="AV394" s="300"/>
    </row>
    <row r="395" spans="1:48">
      <c r="A395" s="298"/>
      <c r="B395" s="299"/>
      <c r="C395" s="299"/>
      <c r="D395" s="188" t="s">
        <v>43</v>
      </c>
      <c r="E395" s="233">
        <f t="shared" si="263"/>
        <v>30244.790130000001</v>
      </c>
      <c r="F395" s="233">
        <f t="shared" si="263"/>
        <v>14606.834140000001</v>
      </c>
      <c r="G395" s="186">
        <f t="shared" si="310"/>
        <v>48.295372780621108</v>
      </c>
      <c r="H395" s="184">
        <f t="shared" si="323"/>
        <v>0</v>
      </c>
      <c r="I395" s="184">
        <f t="shared" si="323"/>
        <v>0</v>
      </c>
      <c r="J395" s="184">
        <f t="shared" si="323"/>
        <v>0</v>
      </c>
      <c r="K395" s="184">
        <f t="shared" si="323"/>
        <v>0</v>
      </c>
      <c r="L395" s="184">
        <f t="shared" si="323"/>
        <v>0</v>
      </c>
      <c r="M395" s="184">
        <f t="shared" si="323"/>
        <v>0</v>
      </c>
      <c r="N395" s="184">
        <f t="shared" si="323"/>
        <v>2029.5653499999999</v>
      </c>
      <c r="O395" s="184">
        <f t="shared" si="323"/>
        <v>2029.5653499999999</v>
      </c>
      <c r="P395" s="186">
        <f>O395*100/N395</f>
        <v>100</v>
      </c>
      <c r="Q395" s="184">
        <f t="shared" si="323"/>
        <v>6404.0986300000004</v>
      </c>
      <c r="R395" s="184">
        <f t="shared" si="323"/>
        <v>6404.0986300000004</v>
      </c>
      <c r="S395" s="184">
        <f t="shared" si="323"/>
        <v>0</v>
      </c>
      <c r="T395" s="184">
        <f t="shared" si="323"/>
        <v>2349.5445099999997</v>
      </c>
      <c r="U395" s="184">
        <f t="shared" si="323"/>
        <v>2349.5445099999997</v>
      </c>
      <c r="V395" s="184">
        <f t="shared" si="323"/>
        <v>0</v>
      </c>
      <c r="W395" s="184">
        <f t="shared" si="323"/>
        <v>1739.4969099999998</v>
      </c>
      <c r="X395" s="184">
        <f t="shared" si="323"/>
        <v>1739.4969099999998</v>
      </c>
      <c r="Y395" s="184">
        <f t="shared" si="323"/>
        <v>0</v>
      </c>
      <c r="Z395" s="184">
        <f t="shared" si="323"/>
        <v>711.07485000000008</v>
      </c>
      <c r="AA395" s="184">
        <f t="shared" si="323"/>
        <v>711.07485000000008</v>
      </c>
      <c r="AB395" s="184">
        <f t="shared" si="323"/>
        <v>0</v>
      </c>
      <c r="AC395" s="184">
        <f t="shared" si="323"/>
        <v>631.61847999999998</v>
      </c>
      <c r="AD395" s="184">
        <f t="shared" si="323"/>
        <v>631.61847999999998</v>
      </c>
      <c r="AE395" s="184">
        <f t="shared" si="323"/>
        <v>0</v>
      </c>
      <c r="AF395" s="184">
        <f t="shared" si="323"/>
        <v>841.60980999999992</v>
      </c>
      <c r="AG395" s="184">
        <f t="shared" si="323"/>
        <v>741.43540999999993</v>
      </c>
      <c r="AH395" s="184">
        <f t="shared" si="323"/>
        <v>0</v>
      </c>
      <c r="AI395" s="184">
        <f t="shared" si="323"/>
        <v>2475.9125300000001</v>
      </c>
      <c r="AJ395" s="184">
        <f t="shared" si="323"/>
        <v>0</v>
      </c>
      <c r="AK395" s="184">
        <f t="shared" si="323"/>
        <v>0</v>
      </c>
      <c r="AL395" s="184">
        <f t="shared" si="323"/>
        <v>0</v>
      </c>
      <c r="AM395" s="184">
        <f t="shared" si="323"/>
        <v>0</v>
      </c>
      <c r="AN395" s="184">
        <f t="shared" si="323"/>
        <v>4133.8207300000004</v>
      </c>
      <c r="AO395" s="184">
        <f t="shared" si="323"/>
        <v>0</v>
      </c>
      <c r="AP395" s="184">
        <f t="shared" si="323"/>
        <v>0</v>
      </c>
      <c r="AQ395" s="184">
        <f t="shared" si="323"/>
        <v>0</v>
      </c>
      <c r="AR395" s="184">
        <f t="shared" si="323"/>
        <v>0</v>
      </c>
      <c r="AS395" s="184">
        <f t="shared" si="323"/>
        <v>8928.0483299999996</v>
      </c>
      <c r="AT395" s="184">
        <f t="shared" si="323"/>
        <v>0</v>
      </c>
      <c r="AU395" s="184">
        <f t="shared" si="323"/>
        <v>0</v>
      </c>
      <c r="AV395" s="300"/>
    </row>
    <row r="396" spans="1:48" ht="27">
      <c r="A396" s="298"/>
      <c r="B396" s="299"/>
      <c r="C396" s="299"/>
      <c r="D396" s="189" t="s">
        <v>273</v>
      </c>
      <c r="E396" s="233">
        <f t="shared" si="263"/>
        <v>0</v>
      </c>
      <c r="F396" s="233">
        <f t="shared" si="263"/>
        <v>0</v>
      </c>
      <c r="G396" s="186" t="e">
        <f t="shared" si="310"/>
        <v>#DIV/0!</v>
      </c>
      <c r="H396" s="184">
        <f t="shared" si="323"/>
        <v>0</v>
      </c>
      <c r="I396" s="184">
        <f t="shared" si="323"/>
        <v>0</v>
      </c>
      <c r="J396" s="184">
        <f t="shared" si="323"/>
        <v>0</v>
      </c>
      <c r="K396" s="184">
        <f t="shared" si="323"/>
        <v>0</v>
      </c>
      <c r="L396" s="184">
        <f t="shared" si="323"/>
        <v>0</v>
      </c>
      <c r="M396" s="184">
        <f t="shared" si="323"/>
        <v>0</v>
      </c>
      <c r="N396" s="184">
        <f t="shared" si="323"/>
        <v>0</v>
      </c>
      <c r="O396" s="184">
        <f t="shared" si="323"/>
        <v>0</v>
      </c>
      <c r="P396" s="184">
        <f t="shared" si="323"/>
        <v>0</v>
      </c>
      <c r="Q396" s="184">
        <f t="shared" si="323"/>
        <v>0</v>
      </c>
      <c r="R396" s="184">
        <f t="shared" si="323"/>
        <v>0</v>
      </c>
      <c r="S396" s="184">
        <f t="shared" si="323"/>
        <v>0</v>
      </c>
      <c r="T396" s="184">
        <f t="shared" si="323"/>
        <v>0</v>
      </c>
      <c r="U396" s="184">
        <f t="shared" si="323"/>
        <v>0</v>
      </c>
      <c r="V396" s="184">
        <f t="shared" si="323"/>
        <v>0</v>
      </c>
      <c r="W396" s="184">
        <f t="shared" si="323"/>
        <v>0</v>
      </c>
      <c r="X396" s="184">
        <f t="shared" si="323"/>
        <v>0</v>
      </c>
      <c r="Y396" s="184">
        <f t="shared" si="323"/>
        <v>0</v>
      </c>
      <c r="Z396" s="184">
        <f t="shared" si="323"/>
        <v>0</v>
      </c>
      <c r="AA396" s="184">
        <f t="shared" si="323"/>
        <v>0</v>
      </c>
      <c r="AB396" s="184">
        <f t="shared" si="323"/>
        <v>0</v>
      </c>
      <c r="AC396" s="184">
        <f t="shared" si="323"/>
        <v>0</v>
      </c>
      <c r="AD396" s="184">
        <f t="shared" si="323"/>
        <v>0</v>
      </c>
      <c r="AE396" s="184">
        <f t="shared" si="323"/>
        <v>0</v>
      </c>
      <c r="AF396" s="184">
        <f t="shared" si="323"/>
        <v>0</v>
      </c>
      <c r="AG396" s="184">
        <f t="shared" si="323"/>
        <v>0</v>
      </c>
      <c r="AH396" s="184">
        <f t="shared" si="323"/>
        <v>0</v>
      </c>
      <c r="AI396" s="184">
        <f t="shared" si="323"/>
        <v>0</v>
      </c>
      <c r="AJ396" s="184">
        <f t="shared" si="323"/>
        <v>0</v>
      </c>
      <c r="AK396" s="184">
        <f t="shared" si="323"/>
        <v>0</v>
      </c>
      <c r="AL396" s="184">
        <f t="shared" si="323"/>
        <v>0</v>
      </c>
      <c r="AM396" s="184">
        <f t="shared" si="323"/>
        <v>0</v>
      </c>
      <c r="AN396" s="184">
        <f t="shared" si="323"/>
        <v>0</v>
      </c>
      <c r="AO396" s="184">
        <f t="shared" si="323"/>
        <v>0</v>
      </c>
      <c r="AP396" s="184">
        <f t="shared" si="323"/>
        <v>0</v>
      </c>
      <c r="AQ396" s="184">
        <f t="shared" si="323"/>
        <v>0</v>
      </c>
      <c r="AR396" s="184">
        <f t="shared" si="323"/>
        <v>0</v>
      </c>
      <c r="AS396" s="184">
        <f t="shared" si="323"/>
        <v>0</v>
      </c>
      <c r="AT396" s="184">
        <f t="shared" si="323"/>
        <v>0</v>
      </c>
      <c r="AU396" s="184">
        <f t="shared" si="323"/>
        <v>0</v>
      </c>
      <c r="AV396" s="300"/>
    </row>
    <row r="397" spans="1:48">
      <c r="A397" s="298"/>
      <c r="B397" s="299" t="s">
        <v>357</v>
      </c>
      <c r="C397" s="299"/>
      <c r="D397" s="192" t="s">
        <v>41</v>
      </c>
      <c r="E397" s="233">
        <f t="shared" si="263"/>
        <v>2459.0274899999999</v>
      </c>
      <c r="F397" s="233">
        <f t="shared" si="263"/>
        <v>1370.94003</v>
      </c>
      <c r="G397" s="186">
        <f t="shared" si="310"/>
        <v>55.751309636640137</v>
      </c>
      <c r="H397" s="186">
        <f>SUM(H398:H401)</f>
        <v>0</v>
      </c>
      <c r="I397" s="186">
        <f t="shared" ref="I397" si="324">SUM(I398:I401)</f>
        <v>0</v>
      </c>
      <c r="J397" s="186"/>
      <c r="K397" s="186">
        <f t="shared" ref="K397:L397" si="325">SUM(K398:K401)</f>
        <v>0</v>
      </c>
      <c r="L397" s="186">
        <f t="shared" si="325"/>
        <v>0</v>
      </c>
      <c r="M397" s="186"/>
      <c r="N397" s="186">
        <f t="shared" ref="N397:O397" si="326">SUM(N398:N401)</f>
        <v>269.91282000000001</v>
      </c>
      <c r="O397" s="186">
        <f t="shared" si="326"/>
        <v>269.91282000000001</v>
      </c>
      <c r="P397" s="186">
        <f>O397*100/N397</f>
        <v>100</v>
      </c>
      <c r="Q397" s="186">
        <f t="shared" ref="Q397:R397" si="327">SUM(Q398:Q401)</f>
        <v>488.50038999999998</v>
      </c>
      <c r="R397" s="186">
        <f t="shared" si="327"/>
        <v>488.50038999999998</v>
      </c>
      <c r="S397" s="186"/>
      <c r="T397" s="186">
        <f t="shared" ref="T397:U397" si="328">SUM(T398:T401)</f>
        <v>210.85901000000001</v>
      </c>
      <c r="U397" s="186">
        <f t="shared" si="328"/>
        <v>210.85901000000001</v>
      </c>
      <c r="V397" s="186"/>
      <c r="W397" s="186">
        <f t="shared" ref="W397:X397" si="329">SUM(W398:W401)</f>
        <v>184.38792000000001</v>
      </c>
      <c r="X397" s="186">
        <f t="shared" si="329"/>
        <v>184.38792000000001</v>
      </c>
      <c r="Y397" s="186"/>
      <c r="Z397" s="186">
        <f t="shared" ref="Z397:AA397" si="330">SUM(Z398:Z401)</f>
        <v>73.952259999999995</v>
      </c>
      <c r="AA397" s="186">
        <f t="shared" si="330"/>
        <v>73.952259999999995</v>
      </c>
      <c r="AB397" s="186"/>
      <c r="AC397" s="186">
        <f t="shared" ref="AC397:AD397" si="331">SUM(AC398:AC401)</f>
        <v>75.422790000000006</v>
      </c>
      <c r="AD397" s="186">
        <f t="shared" si="331"/>
        <v>75.422790000000006</v>
      </c>
      <c r="AE397" s="186"/>
      <c r="AF397" s="186">
        <f t="shared" ref="AF397:AL397" si="332">SUM(AF398:AF401)</f>
        <v>67.904839999999993</v>
      </c>
      <c r="AG397" s="186">
        <f t="shared" si="332"/>
        <v>67.904839999999993</v>
      </c>
      <c r="AH397" s="186">
        <f t="shared" si="332"/>
        <v>0</v>
      </c>
      <c r="AI397" s="186">
        <f t="shared" si="332"/>
        <v>359</v>
      </c>
      <c r="AJ397" s="186">
        <f t="shared" si="332"/>
        <v>0</v>
      </c>
      <c r="AK397" s="186">
        <f t="shared" si="332"/>
        <v>0</v>
      </c>
      <c r="AL397" s="186">
        <f t="shared" si="332"/>
        <v>0</v>
      </c>
      <c r="AM397" s="186"/>
      <c r="AN397" s="186">
        <f t="shared" ref="AN397:AQ397" si="333">SUM(AN398:AN401)</f>
        <v>359.68331999999998</v>
      </c>
      <c r="AO397" s="186">
        <f t="shared" si="333"/>
        <v>0</v>
      </c>
      <c r="AP397" s="186">
        <f t="shared" si="333"/>
        <v>0</v>
      </c>
      <c r="AQ397" s="186">
        <f t="shared" si="333"/>
        <v>0</v>
      </c>
      <c r="AR397" s="186"/>
      <c r="AS397" s="186">
        <f t="shared" ref="AS397:AT397" si="334">SUM(AS398:AS401)</f>
        <v>369.40413999999998</v>
      </c>
      <c r="AT397" s="186">
        <f t="shared" si="334"/>
        <v>0</v>
      </c>
      <c r="AU397" s="187"/>
      <c r="AV397" s="300"/>
    </row>
    <row r="398" spans="1:48">
      <c r="A398" s="298"/>
      <c r="B398" s="299"/>
      <c r="C398" s="299"/>
      <c r="D398" s="188" t="s">
        <v>37</v>
      </c>
      <c r="E398" s="233">
        <f t="shared" si="263"/>
        <v>0</v>
      </c>
      <c r="F398" s="233">
        <f t="shared" si="263"/>
        <v>0</v>
      </c>
      <c r="G398" s="186" t="e">
        <f t="shared" si="310"/>
        <v>#DIV/0!</v>
      </c>
      <c r="H398" s="184"/>
      <c r="I398" s="184"/>
      <c r="J398" s="190"/>
      <c r="K398" s="184"/>
      <c r="L398" s="184"/>
      <c r="M398" s="190"/>
      <c r="N398" s="184"/>
      <c r="O398" s="184"/>
      <c r="P398" s="190"/>
      <c r="Q398" s="184"/>
      <c r="R398" s="184"/>
      <c r="S398" s="190"/>
      <c r="T398" s="184"/>
      <c r="U398" s="184"/>
      <c r="V398" s="190"/>
      <c r="W398" s="184"/>
      <c r="X398" s="184"/>
      <c r="Y398" s="190"/>
      <c r="Z398" s="184"/>
      <c r="AA398" s="184"/>
      <c r="AB398" s="190"/>
      <c r="AC398" s="184"/>
      <c r="AD398" s="184"/>
      <c r="AE398" s="190"/>
      <c r="AF398" s="184"/>
      <c r="AG398" s="184"/>
      <c r="AH398" s="190"/>
      <c r="AI398" s="184"/>
      <c r="AJ398" s="184"/>
      <c r="AK398" s="190"/>
      <c r="AL398" s="184"/>
      <c r="AM398" s="184"/>
      <c r="AN398" s="184"/>
      <c r="AO398" s="184"/>
      <c r="AP398" s="190"/>
      <c r="AQ398" s="190"/>
      <c r="AR398" s="190"/>
      <c r="AS398" s="184"/>
      <c r="AT398" s="184"/>
      <c r="AU398" s="190"/>
      <c r="AV398" s="300"/>
    </row>
    <row r="399" spans="1:48" ht="26.4">
      <c r="A399" s="298"/>
      <c r="B399" s="299"/>
      <c r="C399" s="299"/>
      <c r="D399" s="188" t="s">
        <v>2</v>
      </c>
      <c r="E399" s="233">
        <f t="shared" si="263"/>
        <v>0</v>
      </c>
      <c r="F399" s="233">
        <f t="shared" si="263"/>
        <v>0</v>
      </c>
      <c r="G399" s="186" t="e">
        <f t="shared" si="310"/>
        <v>#DIV/0!</v>
      </c>
      <c r="H399" s="184"/>
      <c r="I399" s="184"/>
      <c r="J399" s="190"/>
      <c r="K399" s="184"/>
      <c r="L399" s="184"/>
      <c r="M399" s="190"/>
      <c r="N399" s="184"/>
      <c r="O399" s="184"/>
      <c r="P399" s="190"/>
      <c r="Q399" s="184"/>
      <c r="R399" s="184"/>
      <c r="S399" s="190"/>
      <c r="T399" s="184"/>
      <c r="U399" s="184"/>
      <c r="V399" s="190"/>
      <c r="W399" s="184"/>
      <c r="X399" s="184"/>
      <c r="Y399" s="190"/>
      <c r="Z399" s="184"/>
      <c r="AA399" s="184"/>
      <c r="AB399" s="190"/>
      <c r="AC399" s="184"/>
      <c r="AD399" s="184"/>
      <c r="AE399" s="190"/>
      <c r="AF399" s="184"/>
      <c r="AG399" s="184"/>
      <c r="AH399" s="190"/>
      <c r="AI399" s="184"/>
      <c r="AJ399" s="184"/>
      <c r="AK399" s="190"/>
      <c r="AL399" s="190"/>
      <c r="AM399" s="190"/>
      <c r="AN399" s="184"/>
      <c r="AO399" s="184"/>
      <c r="AP399" s="190"/>
      <c r="AQ399" s="190"/>
      <c r="AR399" s="190"/>
      <c r="AS399" s="184"/>
      <c r="AT399" s="184"/>
      <c r="AU399" s="190"/>
      <c r="AV399" s="300"/>
    </row>
    <row r="400" spans="1:48">
      <c r="A400" s="298"/>
      <c r="B400" s="299"/>
      <c r="C400" s="299"/>
      <c r="D400" s="188" t="s">
        <v>43</v>
      </c>
      <c r="E400" s="233">
        <f t="shared" si="263"/>
        <v>2459.0274899999999</v>
      </c>
      <c r="F400" s="233">
        <f t="shared" si="263"/>
        <v>1370.94003</v>
      </c>
      <c r="G400" s="186">
        <f t="shared" si="310"/>
        <v>55.751309636640137</v>
      </c>
      <c r="H400" s="184"/>
      <c r="I400" s="184"/>
      <c r="J400" s="190"/>
      <c r="K400" s="184"/>
      <c r="L400" s="184"/>
      <c r="M400" s="190"/>
      <c r="N400" s="184">
        <v>269.91282000000001</v>
      </c>
      <c r="O400" s="184">
        <v>269.91282000000001</v>
      </c>
      <c r="P400" s="186">
        <f>O400*100/N400</f>
        <v>100</v>
      </c>
      <c r="Q400" s="184">
        <v>488.50038999999998</v>
      </c>
      <c r="R400" s="184">
        <v>488.50038999999998</v>
      </c>
      <c r="S400" s="190"/>
      <c r="T400" s="184">
        <v>210.85901000000001</v>
      </c>
      <c r="U400" s="184">
        <v>210.85901000000001</v>
      </c>
      <c r="V400" s="190"/>
      <c r="W400" s="184">
        <v>184.38792000000001</v>
      </c>
      <c r="X400" s="184">
        <v>184.38792000000001</v>
      </c>
      <c r="Y400" s="190"/>
      <c r="Z400" s="184">
        <v>73.952259999999995</v>
      </c>
      <c r="AA400" s="184">
        <v>73.952259999999995</v>
      </c>
      <c r="AB400" s="190"/>
      <c r="AC400" s="184">
        <v>75.422790000000006</v>
      </c>
      <c r="AD400" s="184">
        <v>75.422790000000006</v>
      </c>
      <c r="AE400" s="190"/>
      <c r="AF400" s="184">
        <v>67.904839999999993</v>
      </c>
      <c r="AG400" s="184">
        <v>67.904839999999993</v>
      </c>
      <c r="AH400" s="184"/>
      <c r="AI400" s="184">
        <v>359</v>
      </c>
      <c r="AJ400" s="184"/>
      <c r="AK400" s="190"/>
      <c r="AL400" s="190"/>
      <c r="AM400" s="190"/>
      <c r="AN400" s="184">
        <v>359.68331999999998</v>
      </c>
      <c r="AO400" s="184"/>
      <c r="AP400" s="190"/>
      <c r="AQ400" s="190"/>
      <c r="AR400" s="190"/>
      <c r="AS400" s="184">
        <v>369.40413999999998</v>
      </c>
      <c r="AT400" s="184"/>
      <c r="AU400" s="190"/>
      <c r="AV400" s="300"/>
    </row>
    <row r="401" spans="1:48" ht="27">
      <c r="A401" s="298"/>
      <c r="B401" s="299"/>
      <c r="C401" s="299"/>
      <c r="D401" s="189" t="s">
        <v>273</v>
      </c>
      <c r="E401" s="233">
        <f t="shared" si="263"/>
        <v>0</v>
      </c>
      <c r="F401" s="233">
        <f t="shared" si="263"/>
        <v>0</v>
      </c>
      <c r="G401" s="186" t="e">
        <f t="shared" si="310"/>
        <v>#DIV/0!</v>
      </c>
      <c r="H401" s="184"/>
      <c r="I401" s="184"/>
      <c r="J401" s="190"/>
      <c r="K401" s="184"/>
      <c r="L401" s="184"/>
      <c r="M401" s="190"/>
      <c r="N401" s="184"/>
      <c r="O401" s="184"/>
      <c r="P401" s="190"/>
      <c r="Q401" s="184"/>
      <c r="R401" s="184"/>
      <c r="S401" s="190"/>
      <c r="T401" s="184"/>
      <c r="U401" s="184"/>
      <c r="V401" s="190"/>
      <c r="W401" s="184"/>
      <c r="X401" s="184"/>
      <c r="Y401" s="190"/>
      <c r="Z401" s="184"/>
      <c r="AA401" s="184"/>
      <c r="AB401" s="190"/>
      <c r="AC401" s="184"/>
      <c r="AD401" s="184"/>
      <c r="AE401" s="190"/>
      <c r="AF401" s="184"/>
      <c r="AG401" s="184"/>
      <c r="AH401" s="190"/>
      <c r="AI401" s="184"/>
      <c r="AJ401" s="184"/>
      <c r="AK401" s="190"/>
      <c r="AL401" s="190"/>
      <c r="AM401" s="190"/>
      <c r="AN401" s="184"/>
      <c r="AO401" s="184"/>
      <c r="AP401" s="190"/>
      <c r="AQ401" s="190"/>
      <c r="AR401" s="190"/>
      <c r="AS401" s="184"/>
      <c r="AT401" s="184"/>
      <c r="AU401" s="190"/>
      <c r="AV401" s="300"/>
    </row>
    <row r="402" spans="1:48">
      <c r="A402" s="298"/>
      <c r="B402" s="299" t="s">
        <v>358</v>
      </c>
      <c r="C402" s="299"/>
      <c r="D402" s="192" t="s">
        <v>41</v>
      </c>
      <c r="E402" s="233">
        <f t="shared" si="263"/>
        <v>543.13950999999997</v>
      </c>
      <c r="F402" s="233">
        <f t="shared" si="263"/>
        <v>258.96114</v>
      </c>
      <c r="G402" s="186">
        <f t="shared" si="310"/>
        <v>47.678567887650082</v>
      </c>
      <c r="H402" s="186">
        <f>SUM(H403:H406)</f>
        <v>0</v>
      </c>
      <c r="I402" s="186">
        <f t="shared" ref="I402" si="335">SUM(I403:I406)</f>
        <v>0</v>
      </c>
      <c r="J402" s="186"/>
      <c r="K402" s="186">
        <f t="shared" ref="K402:L402" si="336">SUM(K403:K406)</f>
        <v>0</v>
      </c>
      <c r="L402" s="186">
        <f t="shared" si="336"/>
        <v>0</v>
      </c>
      <c r="M402" s="186"/>
      <c r="N402" s="186">
        <f t="shared" ref="N402:O402" si="337">SUM(N403:N406)</f>
        <v>37.604460000000003</v>
      </c>
      <c r="O402" s="186">
        <f t="shared" si="337"/>
        <v>37.604460000000003</v>
      </c>
      <c r="P402" s="186">
        <f>O402*100/N402</f>
        <v>100</v>
      </c>
      <c r="Q402" s="186">
        <f t="shared" ref="Q402:R402" si="338">SUM(Q403:Q406)</f>
        <v>65.130210000000005</v>
      </c>
      <c r="R402" s="186">
        <f t="shared" si="338"/>
        <v>65.130210000000005</v>
      </c>
      <c r="S402" s="186"/>
      <c r="T402" s="186">
        <f t="shared" ref="T402:U402" si="339">SUM(T403:T406)</f>
        <v>35.483249999999998</v>
      </c>
      <c r="U402" s="186">
        <f t="shared" si="339"/>
        <v>35.483249999999998</v>
      </c>
      <c r="V402" s="186"/>
      <c r="W402" s="186">
        <f t="shared" ref="W402:X402" si="340">SUM(W403:W406)</f>
        <v>29.807580000000002</v>
      </c>
      <c r="X402" s="186">
        <f t="shared" si="340"/>
        <v>29.807580000000002</v>
      </c>
      <c r="Y402" s="186"/>
      <c r="Z402" s="186">
        <f t="shared" ref="Z402:AA402" si="341">SUM(Z403:Z406)</f>
        <v>28.030349999999999</v>
      </c>
      <c r="AA402" s="186">
        <f t="shared" si="341"/>
        <v>28.030349999999999</v>
      </c>
      <c r="AB402" s="186"/>
      <c r="AC402" s="186">
        <f t="shared" ref="AC402:AD402" si="342">SUM(AC403:AC406)</f>
        <v>31.452760000000001</v>
      </c>
      <c r="AD402" s="186">
        <f t="shared" si="342"/>
        <v>31.452760000000001</v>
      </c>
      <c r="AE402" s="186"/>
      <c r="AF402" s="186">
        <f t="shared" ref="AF402:AL402" si="343">SUM(AF403:AF406)</f>
        <v>31.452529999999999</v>
      </c>
      <c r="AG402" s="186">
        <f t="shared" si="343"/>
        <v>31.452529999999999</v>
      </c>
      <c r="AH402" s="186">
        <f t="shared" si="343"/>
        <v>0</v>
      </c>
      <c r="AI402" s="186">
        <f t="shared" si="343"/>
        <v>71</v>
      </c>
      <c r="AJ402" s="186">
        <f t="shared" si="343"/>
        <v>0</v>
      </c>
      <c r="AK402" s="186">
        <f t="shared" si="343"/>
        <v>0</v>
      </c>
      <c r="AL402" s="186">
        <f t="shared" si="343"/>
        <v>0</v>
      </c>
      <c r="AM402" s="186"/>
      <c r="AN402" s="186">
        <f t="shared" ref="AN402:AQ402" si="344">SUM(AN403:AN406)</f>
        <v>71</v>
      </c>
      <c r="AO402" s="186">
        <f t="shared" si="344"/>
        <v>0</v>
      </c>
      <c r="AP402" s="186">
        <f t="shared" si="344"/>
        <v>0</v>
      </c>
      <c r="AQ402" s="186">
        <f t="shared" si="344"/>
        <v>0</v>
      </c>
      <c r="AR402" s="186"/>
      <c r="AS402" s="186">
        <f t="shared" ref="AS402:AT402" si="345">SUM(AS403:AS406)</f>
        <v>142.17837</v>
      </c>
      <c r="AT402" s="186">
        <f t="shared" si="345"/>
        <v>0</v>
      </c>
      <c r="AU402" s="187"/>
      <c r="AV402" s="300"/>
    </row>
    <row r="403" spans="1:48">
      <c r="A403" s="298"/>
      <c r="B403" s="299"/>
      <c r="C403" s="299"/>
      <c r="D403" s="188" t="s">
        <v>37</v>
      </c>
      <c r="E403" s="233">
        <f t="shared" si="263"/>
        <v>0</v>
      </c>
      <c r="F403" s="233">
        <f t="shared" si="263"/>
        <v>0</v>
      </c>
      <c r="G403" s="186" t="e">
        <f t="shared" si="310"/>
        <v>#DIV/0!</v>
      </c>
      <c r="H403" s="184"/>
      <c r="I403" s="184"/>
      <c r="J403" s="190"/>
      <c r="K403" s="184"/>
      <c r="L403" s="184"/>
      <c r="M403" s="190"/>
      <c r="N403" s="184"/>
      <c r="O403" s="184"/>
      <c r="P403" s="190"/>
      <c r="Q403" s="184"/>
      <c r="R403" s="184"/>
      <c r="S403" s="190"/>
      <c r="T403" s="184"/>
      <c r="U403" s="184"/>
      <c r="V403" s="190"/>
      <c r="W403" s="184"/>
      <c r="X403" s="184"/>
      <c r="Y403" s="190"/>
      <c r="Z403" s="184"/>
      <c r="AA403" s="184"/>
      <c r="AB403" s="190"/>
      <c r="AC403" s="184"/>
      <c r="AD403" s="184"/>
      <c r="AE403" s="190"/>
      <c r="AF403" s="184"/>
      <c r="AG403" s="184"/>
      <c r="AH403" s="190"/>
      <c r="AI403" s="184"/>
      <c r="AJ403" s="184"/>
      <c r="AK403" s="190"/>
      <c r="AL403" s="184"/>
      <c r="AM403" s="184"/>
      <c r="AN403" s="184"/>
      <c r="AO403" s="184"/>
      <c r="AP403" s="190"/>
      <c r="AQ403" s="190"/>
      <c r="AR403" s="190"/>
      <c r="AS403" s="184"/>
      <c r="AT403" s="184"/>
      <c r="AU403" s="190"/>
      <c r="AV403" s="300"/>
    </row>
    <row r="404" spans="1:48" ht="26.4">
      <c r="A404" s="298"/>
      <c r="B404" s="299"/>
      <c r="C404" s="299"/>
      <c r="D404" s="188" t="s">
        <v>2</v>
      </c>
      <c r="E404" s="233">
        <f t="shared" si="263"/>
        <v>0</v>
      </c>
      <c r="F404" s="233">
        <f t="shared" si="263"/>
        <v>0</v>
      </c>
      <c r="G404" s="186" t="e">
        <f t="shared" si="310"/>
        <v>#DIV/0!</v>
      </c>
      <c r="H404" s="184"/>
      <c r="I404" s="184"/>
      <c r="J404" s="190"/>
      <c r="K404" s="184"/>
      <c r="L404" s="184"/>
      <c r="M404" s="190"/>
      <c r="N404" s="184"/>
      <c r="O404" s="184"/>
      <c r="P404" s="190"/>
      <c r="Q404" s="184"/>
      <c r="R404" s="184"/>
      <c r="S404" s="190"/>
      <c r="T404" s="184"/>
      <c r="U404" s="184"/>
      <c r="V404" s="190"/>
      <c r="W404" s="184"/>
      <c r="X404" s="184"/>
      <c r="Y404" s="190"/>
      <c r="Z404" s="184"/>
      <c r="AA404" s="184"/>
      <c r="AB404" s="190"/>
      <c r="AC404" s="184"/>
      <c r="AD404" s="184"/>
      <c r="AE404" s="190"/>
      <c r="AF404" s="184"/>
      <c r="AG404" s="184"/>
      <c r="AH404" s="190"/>
      <c r="AI404" s="184"/>
      <c r="AJ404" s="184"/>
      <c r="AK404" s="190"/>
      <c r="AL404" s="190"/>
      <c r="AM404" s="190"/>
      <c r="AN404" s="184"/>
      <c r="AO404" s="184"/>
      <c r="AP404" s="190"/>
      <c r="AQ404" s="190"/>
      <c r="AR404" s="190"/>
      <c r="AS404" s="184"/>
      <c r="AT404" s="184"/>
      <c r="AU404" s="190"/>
      <c r="AV404" s="300"/>
    </row>
    <row r="405" spans="1:48">
      <c r="A405" s="298"/>
      <c r="B405" s="299"/>
      <c r="C405" s="299"/>
      <c r="D405" s="188" t="s">
        <v>43</v>
      </c>
      <c r="E405" s="233">
        <f t="shared" si="263"/>
        <v>543.13950999999997</v>
      </c>
      <c r="F405" s="233">
        <f t="shared" si="263"/>
        <v>258.96114</v>
      </c>
      <c r="G405" s="186">
        <f t="shared" si="310"/>
        <v>47.678567887650082</v>
      </c>
      <c r="H405" s="184"/>
      <c r="I405" s="184"/>
      <c r="J405" s="190"/>
      <c r="K405" s="184"/>
      <c r="L405" s="184"/>
      <c r="M405" s="190"/>
      <c r="N405" s="184">
        <v>37.604460000000003</v>
      </c>
      <c r="O405" s="184">
        <v>37.604460000000003</v>
      </c>
      <c r="P405" s="186">
        <f>O405*100/N405</f>
        <v>100</v>
      </c>
      <c r="Q405" s="184">
        <v>65.130210000000005</v>
      </c>
      <c r="R405" s="184">
        <v>65.130210000000005</v>
      </c>
      <c r="S405" s="190"/>
      <c r="T405" s="184">
        <v>35.483249999999998</v>
      </c>
      <c r="U405" s="184">
        <v>35.483249999999998</v>
      </c>
      <c r="V405" s="190"/>
      <c r="W405" s="184">
        <v>29.807580000000002</v>
      </c>
      <c r="X405" s="184">
        <v>29.807580000000002</v>
      </c>
      <c r="Y405" s="190"/>
      <c r="Z405" s="184">
        <v>28.030349999999999</v>
      </c>
      <c r="AA405" s="184">
        <v>28.030349999999999</v>
      </c>
      <c r="AB405" s="190"/>
      <c r="AC405" s="184">
        <v>31.452760000000001</v>
      </c>
      <c r="AD405" s="184">
        <v>31.452760000000001</v>
      </c>
      <c r="AE405" s="190"/>
      <c r="AF405" s="184">
        <v>31.452529999999999</v>
      </c>
      <c r="AG405" s="184">
        <v>31.452529999999999</v>
      </c>
      <c r="AH405" s="190"/>
      <c r="AI405" s="184">
        <v>71</v>
      </c>
      <c r="AJ405" s="184"/>
      <c r="AK405" s="190"/>
      <c r="AL405" s="190"/>
      <c r="AM405" s="190"/>
      <c r="AN405" s="184">
        <v>71</v>
      </c>
      <c r="AO405" s="184"/>
      <c r="AP405" s="190"/>
      <c r="AQ405" s="190"/>
      <c r="AR405" s="190"/>
      <c r="AS405" s="184">
        <v>142.17837</v>
      </c>
      <c r="AT405" s="184"/>
      <c r="AU405" s="190"/>
      <c r="AV405" s="300"/>
    </row>
    <row r="406" spans="1:48" ht="27">
      <c r="A406" s="298"/>
      <c r="B406" s="299"/>
      <c r="C406" s="299"/>
      <c r="D406" s="189" t="s">
        <v>273</v>
      </c>
      <c r="E406" s="233">
        <f t="shared" si="263"/>
        <v>0</v>
      </c>
      <c r="F406" s="233">
        <f t="shared" si="263"/>
        <v>0</v>
      </c>
      <c r="G406" s="186" t="e">
        <f t="shared" si="310"/>
        <v>#DIV/0!</v>
      </c>
      <c r="H406" s="184"/>
      <c r="I406" s="184"/>
      <c r="J406" s="190"/>
      <c r="K406" s="184"/>
      <c r="L406" s="184"/>
      <c r="M406" s="190"/>
      <c r="N406" s="184"/>
      <c r="O406" s="184"/>
      <c r="P406" s="190"/>
      <c r="Q406" s="184"/>
      <c r="R406" s="184"/>
      <c r="S406" s="190"/>
      <c r="T406" s="184"/>
      <c r="U406" s="184"/>
      <c r="V406" s="190"/>
      <c r="W406" s="184"/>
      <c r="X406" s="184"/>
      <c r="Y406" s="190"/>
      <c r="Z406" s="184"/>
      <c r="AA406" s="184"/>
      <c r="AB406" s="190"/>
      <c r="AC406" s="184"/>
      <c r="AD406" s="184"/>
      <c r="AE406" s="190"/>
      <c r="AF406" s="184"/>
      <c r="AG406" s="184"/>
      <c r="AH406" s="190"/>
      <c r="AI406" s="184"/>
      <c r="AJ406" s="184"/>
      <c r="AK406" s="190"/>
      <c r="AL406" s="190"/>
      <c r="AM406" s="190"/>
      <c r="AN406" s="184"/>
      <c r="AO406" s="184"/>
      <c r="AP406" s="190"/>
      <c r="AQ406" s="190"/>
      <c r="AR406" s="190"/>
      <c r="AS406" s="184"/>
      <c r="AT406" s="184"/>
      <c r="AU406" s="190"/>
      <c r="AV406" s="300"/>
    </row>
    <row r="407" spans="1:48">
      <c r="A407" s="298"/>
      <c r="B407" s="299" t="s">
        <v>359</v>
      </c>
      <c r="C407" s="299"/>
      <c r="D407" s="192" t="s">
        <v>41</v>
      </c>
      <c r="E407" s="233">
        <f t="shared" si="263"/>
        <v>16592.101640000001</v>
      </c>
      <c r="F407" s="233">
        <f t="shared" si="263"/>
        <v>7465.0318699999998</v>
      </c>
      <c r="G407" s="186">
        <f t="shared" si="310"/>
        <v>44.991478668400916</v>
      </c>
      <c r="H407" s="186">
        <f>SUM(H408:H411)</f>
        <v>0</v>
      </c>
      <c r="I407" s="186">
        <f t="shared" ref="I407" si="346">SUM(I408:I411)</f>
        <v>0</v>
      </c>
      <c r="J407" s="186"/>
      <c r="K407" s="186">
        <f t="shared" ref="K407:L407" si="347">SUM(K408:K411)</f>
        <v>0</v>
      </c>
      <c r="L407" s="186">
        <f t="shared" si="347"/>
        <v>0</v>
      </c>
      <c r="M407" s="186"/>
      <c r="N407" s="186">
        <f t="shared" ref="N407:O407" si="348">SUM(N408:N411)</f>
        <v>468.59359999999998</v>
      </c>
      <c r="O407" s="186">
        <f t="shared" si="348"/>
        <v>468.59359999999998</v>
      </c>
      <c r="P407" s="186">
        <f>O407*100/N407</f>
        <v>100</v>
      </c>
      <c r="Q407" s="186">
        <f t="shared" ref="Q407:R407" si="349">SUM(Q408:Q411)</f>
        <v>3492.0731700000001</v>
      </c>
      <c r="R407" s="186">
        <f t="shared" si="349"/>
        <v>3492.0731700000001</v>
      </c>
      <c r="S407" s="186"/>
      <c r="T407" s="186">
        <f t="shared" ref="T407:U407" si="350">SUM(T408:T411)</f>
        <v>1156.5957699999999</v>
      </c>
      <c r="U407" s="186">
        <f t="shared" si="350"/>
        <v>1156.5957699999999</v>
      </c>
      <c r="V407" s="186"/>
      <c r="W407" s="186">
        <f t="shared" ref="W407:X407" si="351">SUM(W408:W411)</f>
        <v>1000.16347</v>
      </c>
      <c r="X407" s="186">
        <f t="shared" si="351"/>
        <v>1000.16347</v>
      </c>
      <c r="Y407" s="186"/>
      <c r="Z407" s="186">
        <f t="shared" ref="Z407:AA407" si="352">SUM(Z408:Z411)</f>
        <v>451.82501999999999</v>
      </c>
      <c r="AA407" s="186">
        <f t="shared" si="352"/>
        <v>451.82501999999999</v>
      </c>
      <c r="AB407" s="186"/>
      <c r="AC407" s="186">
        <f t="shared" ref="AC407:AD407" si="353">SUM(AC408:AC411)</f>
        <v>407.35212999999999</v>
      </c>
      <c r="AD407" s="186">
        <f t="shared" si="353"/>
        <v>407.35212999999999</v>
      </c>
      <c r="AE407" s="186"/>
      <c r="AF407" s="186">
        <f t="shared" ref="AF407:AL407" si="354">SUM(AF408:AF411)</f>
        <v>488.42871000000002</v>
      </c>
      <c r="AG407" s="186">
        <f t="shared" si="354"/>
        <v>488.42871000000002</v>
      </c>
      <c r="AH407" s="186">
        <f t="shared" si="354"/>
        <v>0</v>
      </c>
      <c r="AI407" s="186">
        <f t="shared" si="354"/>
        <v>1117.9125300000001</v>
      </c>
      <c r="AJ407" s="186">
        <f t="shared" si="354"/>
        <v>0</v>
      </c>
      <c r="AK407" s="186">
        <f t="shared" si="354"/>
        <v>0</v>
      </c>
      <c r="AL407" s="186">
        <f t="shared" si="354"/>
        <v>0</v>
      </c>
      <c r="AM407" s="186"/>
      <c r="AN407" s="186">
        <f t="shared" ref="AN407:AQ407" si="355">SUM(AN408:AN411)</f>
        <v>2774.9478100000001</v>
      </c>
      <c r="AO407" s="186">
        <f t="shared" si="355"/>
        <v>0</v>
      </c>
      <c r="AP407" s="186">
        <f t="shared" si="355"/>
        <v>0</v>
      </c>
      <c r="AQ407" s="186">
        <f t="shared" si="355"/>
        <v>0</v>
      </c>
      <c r="AR407" s="186"/>
      <c r="AS407" s="186">
        <f t="shared" ref="AS407:AT407" si="356">SUM(AS408:AS411)</f>
        <v>5234.2094299999999</v>
      </c>
      <c r="AT407" s="186">
        <f t="shared" si="356"/>
        <v>0</v>
      </c>
      <c r="AU407" s="187"/>
      <c r="AV407" s="300"/>
    </row>
    <row r="408" spans="1:48">
      <c r="A408" s="298"/>
      <c r="B408" s="299"/>
      <c r="C408" s="299"/>
      <c r="D408" s="188" t="s">
        <v>37</v>
      </c>
      <c r="E408" s="233">
        <f t="shared" si="263"/>
        <v>0</v>
      </c>
      <c r="F408" s="233">
        <f t="shared" si="263"/>
        <v>0</v>
      </c>
      <c r="G408" s="186" t="e">
        <f t="shared" si="310"/>
        <v>#DIV/0!</v>
      </c>
      <c r="H408" s="184"/>
      <c r="I408" s="184"/>
      <c r="J408" s="190"/>
      <c r="K408" s="184"/>
      <c r="L408" s="184"/>
      <c r="M408" s="190"/>
      <c r="N408" s="184"/>
      <c r="O408" s="184"/>
      <c r="P408" s="190"/>
      <c r="Q408" s="184"/>
      <c r="R408" s="184"/>
      <c r="S408" s="190"/>
      <c r="T408" s="184"/>
      <c r="U408" s="184"/>
      <c r="V408" s="190"/>
      <c r="W408" s="184"/>
      <c r="X408" s="184"/>
      <c r="Y408" s="190"/>
      <c r="Z408" s="184"/>
      <c r="AA408" s="184"/>
      <c r="AB408" s="190"/>
      <c r="AC408" s="184"/>
      <c r="AD408" s="184"/>
      <c r="AE408" s="190"/>
      <c r="AF408" s="184"/>
      <c r="AG408" s="184"/>
      <c r="AH408" s="190"/>
      <c r="AI408" s="184"/>
      <c r="AJ408" s="184"/>
      <c r="AK408" s="190"/>
      <c r="AL408" s="184"/>
      <c r="AM408" s="184"/>
      <c r="AN408" s="184"/>
      <c r="AO408" s="184"/>
      <c r="AP408" s="190"/>
      <c r="AQ408" s="190"/>
      <c r="AR408" s="190"/>
      <c r="AS408" s="184"/>
      <c r="AT408" s="184"/>
      <c r="AU408" s="190"/>
      <c r="AV408" s="300"/>
    </row>
    <row r="409" spans="1:48" ht="26.4">
      <c r="A409" s="298"/>
      <c r="B409" s="299"/>
      <c r="C409" s="299"/>
      <c r="D409" s="188" t="s">
        <v>2</v>
      </c>
      <c r="E409" s="233">
        <f t="shared" si="263"/>
        <v>0</v>
      </c>
      <c r="F409" s="233">
        <f t="shared" si="263"/>
        <v>0</v>
      </c>
      <c r="G409" s="186" t="e">
        <f t="shared" si="310"/>
        <v>#DIV/0!</v>
      </c>
      <c r="H409" s="184"/>
      <c r="I409" s="184"/>
      <c r="J409" s="190"/>
      <c r="K409" s="184"/>
      <c r="L409" s="184"/>
      <c r="M409" s="190"/>
      <c r="N409" s="184"/>
      <c r="O409" s="184"/>
      <c r="P409" s="190"/>
      <c r="Q409" s="184"/>
      <c r="R409" s="184"/>
      <c r="S409" s="190"/>
      <c r="T409" s="184"/>
      <c r="U409" s="184"/>
      <c r="V409" s="190"/>
      <c r="W409" s="184"/>
      <c r="X409" s="184"/>
      <c r="Y409" s="190"/>
      <c r="Z409" s="184"/>
      <c r="AA409" s="184"/>
      <c r="AB409" s="190"/>
      <c r="AC409" s="184"/>
      <c r="AD409" s="184"/>
      <c r="AE409" s="190"/>
      <c r="AF409" s="184"/>
      <c r="AG409" s="184"/>
      <c r="AH409" s="190"/>
      <c r="AI409" s="184"/>
      <c r="AJ409" s="184"/>
      <c r="AK409" s="190"/>
      <c r="AL409" s="190"/>
      <c r="AM409" s="190"/>
      <c r="AN409" s="184"/>
      <c r="AO409" s="184"/>
      <c r="AP409" s="190"/>
      <c r="AQ409" s="190"/>
      <c r="AR409" s="190"/>
      <c r="AS409" s="184"/>
      <c r="AT409" s="184"/>
      <c r="AU409" s="190"/>
      <c r="AV409" s="300"/>
    </row>
    <row r="410" spans="1:48">
      <c r="A410" s="298"/>
      <c r="B410" s="299"/>
      <c r="C410" s="299"/>
      <c r="D410" s="188" t="s">
        <v>43</v>
      </c>
      <c r="E410" s="233">
        <f t="shared" si="263"/>
        <v>16592.101640000001</v>
      </c>
      <c r="F410" s="233">
        <f t="shared" si="263"/>
        <v>7465.0318699999998</v>
      </c>
      <c r="G410" s="186">
        <f t="shared" si="310"/>
        <v>44.991478668400916</v>
      </c>
      <c r="H410" s="184"/>
      <c r="I410" s="184"/>
      <c r="J410" s="190"/>
      <c r="K410" s="184"/>
      <c r="L410" s="184"/>
      <c r="M410" s="190"/>
      <c r="N410" s="184">
        <v>468.59359999999998</v>
      </c>
      <c r="O410" s="184">
        <v>468.59359999999998</v>
      </c>
      <c r="P410" s="186">
        <f>O410*100/N410</f>
        <v>100</v>
      </c>
      <c r="Q410" s="184">
        <v>3492.0731700000001</v>
      </c>
      <c r="R410" s="184">
        <v>3492.0731700000001</v>
      </c>
      <c r="S410" s="190"/>
      <c r="T410" s="184">
        <v>1156.5957699999999</v>
      </c>
      <c r="U410" s="184">
        <v>1156.5957699999999</v>
      </c>
      <c r="V410" s="190"/>
      <c r="W410" s="184">
        <v>1000.16347</v>
      </c>
      <c r="X410" s="184">
        <v>1000.16347</v>
      </c>
      <c r="Y410" s="190"/>
      <c r="Z410" s="184">
        <v>451.82501999999999</v>
      </c>
      <c r="AA410" s="184">
        <v>451.82501999999999</v>
      </c>
      <c r="AB410" s="190"/>
      <c r="AC410" s="184">
        <v>407.35212999999999</v>
      </c>
      <c r="AD410" s="184">
        <v>407.35212999999999</v>
      </c>
      <c r="AE410" s="190"/>
      <c r="AF410" s="184">
        <v>488.42871000000002</v>
      </c>
      <c r="AG410" s="184">
        <v>488.42871000000002</v>
      </c>
      <c r="AH410" s="190"/>
      <c r="AI410" s="184">
        <v>1117.9125300000001</v>
      </c>
      <c r="AJ410" s="184"/>
      <c r="AK410" s="190"/>
      <c r="AL410" s="190"/>
      <c r="AM410" s="190"/>
      <c r="AN410" s="184">
        <v>2774.9478100000001</v>
      </c>
      <c r="AO410" s="184"/>
      <c r="AP410" s="190"/>
      <c r="AQ410" s="190"/>
      <c r="AR410" s="190"/>
      <c r="AS410" s="184">
        <v>5234.2094299999999</v>
      </c>
      <c r="AT410" s="184"/>
      <c r="AU410" s="190"/>
      <c r="AV410" s="300"/>
    </row>
    <row r="411" spans="1:48" ht="27">
      <c r="A411" s="298"/>
      <c r="B411" s="299"/>
      <c r="C411" s="299"/>
      <c r="D411" s="189" t="s">
        <v>273</v>
      </c>
      <c r="E411" s="233">
        <f t="shared" si="263"/>
        <v>0</v>
      </c>
      <c r="F411" s="233">
        <f t="shared" si="263"/>
        <v>0</v>
      </c>
      <c r="G411" s="186" t="e">
        <f t="shared" si="310"/>
        <v>#DIV/0!</v>
      </c>
      <c r="H411" s="184"/>
      <c r="I411" s="184"/>
      <c r="J411" s="190"/>
      <c r="K411" s="184"/>
      <c r="L411" s="184"/>
      <c r="M411" s="190"/>
      <c r="N411" s="184"/>
      <c r="O411" s="184"/>
      <c r="P411" s="190"/>
      <c r="Q411" s="184"/>
      <c r="R411" s="184"/>
      <c r="S411" s="190"/>
      <c r="T411" s="184"/>
      <c r="U411" s="184"/>
      <c r="V411" s="190"/>
      <c r="W411" s="184"/>
      <c r="X411" s="184"/>
      <c r="Y411" s="190"/>
      <c r="Z411" s="184"/>
      <c r="AA411" s="184"/>
      <c r="AB411" s="190"/>
      <c r="AC411" s="184"/>
      <c r="AD411" s="184"/>
      <c r="AE411" s="190"/>
      <c r="AF411" s="184"/>
      <c r="AG411" s="184"/>
      <c r="AH411" s="190"/>
      <c r="AI411" s="184"/>
      <c r="AJ411" s="184"/>
      <c r="AK411" s="190"/>
      <c r="AL411" s="190"/>
      <c r="AM411" s="190"/>
      <c r="AN411" s="184"/>
      <c r="AO411" s="184"/>
      <c r="AP411" s="190"/>
      <c r="AQ411" s="190"/>
      <c r="AR411" s="190"/>
      <c r="AS411" s="184"/>
      <c r="AT411" s="184"/>
      <c r="AU411" s="190"/>
      <c r="AV411" s="300"/>
    </row>
    <row r="412" spans="1:48">
      <c r="A412" s="298"/>
      <c r="B412" s="299" t="s">
        <v>365</v>
      </c>
      <c r="C412" s="299"/>
      <c r="D412" s="192" t="s">
        <v>41</v>
      </c>
      <c r="E412" s="233">
        <f t="shared" si="263"/>
        <v>3493.1426099999999</v>
      </c>
      <c r="F412" s="233">
        <f t="shared" si="263"/>
        <v>1347.74586</v>
      </c>
      <c r="G412" s="186">
        <f t="shared" si="310"/>
        <v>38.582617730571272</v>
      </c>
      <c r="H412" s="186">
        <f>SUM(H413:H416)</f>
        <v>0</v>
      </c>
      <c r="I412" s="186">
        <f t="shared" ref="I412" si="357">SUM(I413:I416)</f>
        <v>0</v>
      </c>
      <c r="J412" s="186"/>
      <c r="K412" s="186">
        <f t="shared" ref="K412:L412" si="358">SUM(K413:K416)</f>
        <v>0</v>
      </c>
      <c r="L412" s="186">
        <f t="shared" si="358"/>
        <v>0</v>
      </c>
      <c r="M412" s="186"/>
      <c r="N412" s="186">
        <f t="shared" ref="N412:O412" si="359">SUM(N413:N416)</f>
        <v>275.17545000000001</v>
      </c>
      <c r="O412" s="186">
        <f t="shared" si="359"/>
        <v>275.17545000000001</v>
      </c>
      <c r="P412" s="186">
        <f>O412*100/N412</f>
        <v>100</v>
      </c>
      <c r="Q412" s="186">
        <f t="shared" ref="Q412:R412" si="360">SUM(Q413:Q416)</f>
        <v>550.20005000000003</v>
      </c>
      <c r="R412" s="186">
        <f t="shared" si="360"/>
        <v>550.20005000000003</v>
      </c>
      <c r="S412" s="186"/>
      <c r="T412" s="186">
        <f t="shared" ref="T412:U412" si="361">SUM(T413:T416)</f>
        <v>186.72288</v>
      </c>
      <c r="U412" s="186">
        <f t="shared" si="361"/>
        <v>186.72288</v>
      </c>
      <c r="V412" s="186"/>
      <c r="W412" s="186">
        <f t="shared" ref="W412:X412" si="362">SUM(W413:W416)</f>
        <v>171.74010999999999</v>
      </c>
      <c r="X412" s="186">
        <f t="shared" si="362"/>
        <v>171.74010999999999</v>
      </c>
      <c r="Y412" s="186"/>
      <c r="Z412" s="186">
        <f t="shared" ref="Z412:AA412" si="363">SUM(Z413:Z416)</f>
        <v>52.944830000000003</v>
      </c>
      <c r="AA412" s="186">
        <f t="shared" si="363"/>
        <v>52.944830000000003</v>
      </c>
      <c r="AB412" s="186"/>
      <c r="AC412" s="186">
        <f t="shared" ref="AC412:AD412" si="364">SUM(AC413:AC416)</f>
        <v>36.475859999999997</v>
      </c>
      <c r="AD412" s="186">
        <f t="shared" si="364"/>
        <v>36.475859999999997</v>
      </c>
      <c r="AE412" s="186"/>
      <c r="AF412" s="186">
        <f t="shared" ref="AF412:AL412" si="365">SUM(AF413:AF416)</f>
        <v>74.486680000000007</v>
      </c>
      <c r="AG412" s="186">
        <f t="shared" si="365"/>
        <v>74.486680000000007</v>
      </c>
      <c r="AH412" s="186">
        <f t="shared" si="365"/>
        <v>0</v>
      </c>
      <c r="AI412" s="186">
        <f t="shared" si="365"/>
        <v>363</v>
      </c>
      <c r="AJ412" s="186">
        <f t="shared" si="365"/>
        <v>0</v>
      </c>
      <c r="AK412" s="186">
        <f t="shared" si="365"/>
        <v>0</v>
      </c>
      <c r="AL412" s="186">
        <f t="shared" si="365"/>
        <v>0</v>
      </c>
      <c r="AM412" s="186"/>
      <c r="AN412" s="186">
        <f t="shared" ref="AN412:AQ412" si="366">SUM(AN413:AN416)</f>
        <v>363</v>
      </c>
      <c r="AO412" s="186">
        <f t="shared" si="366"/>
        <v>0</v>
      </c>
      <c r="AP412" s="186">
        <f t="shared" si="366"/>
        <v>0</v>
      </c>
      <c r="AQ412" s="186">
        <f t="shared" si="366"/>
        <v>0</v>
      </c>
      <c r="AR412" s="186"/>
      <c r="AS412" s="186">
        <f t="shared" ref="AS412:AT412" si="367">SUM(AS413:AS416)</f>
        <v>1419.3967500000001</v>
      </c>
      <c r="AT412" s="186">
        <f t="shared" si="367"/>
        <v>0</v>
      </c>
      <c r="AU412" s="187"/>
      <c r="AV412" s="300"/>
    </row>
    <row r="413" spans="1:48">
      <c r="A413" s="298"/>
      <c r="B413" s="299"/>
      <c r="C413" s="299"/>
      <c r="D413" s="188" t="s">
        <v>37</v>
      </c>
      <c r="E413" s="233">
        <f t="shared" si="263"/>
        <v>0</v>
      </c>
      <c r="F413" s="233">
        <f t="shared" si="263"/>
        <v>0</v>
      </c>
      <c r="G413" s="186" t="e">
        <f t="shared" si="310"/>
        <v>#DIV/0!</v>
      </c>
      <c r="H413" s="184"/>
      <c r="I413" s="184"/>
      <c r="J413" s="190"/>
      <c r="K413" s="184"/>
      <c r="L413" s="184"/>
      <c r="M413" s="190"/>
      <c r="N413" s="184"/>
      <c r="O413" s="184"/>
      <c r="P413" s="190"/>
      <c r="Q413" s="184"/>
      <c r="R413" s="184"/>
      <c r="S413" s="190"/>
      <c r="T413" s="184"/>
      <c r="U413" s="184"/>
      <c r="V413" s="190"/>
      <c r="W413" s="184"/>
      <c r="X413" s="184"/>
      <c r="Y413" s="190"/>
      <c r="Z413" s="184"/>
      <c r="AA413" s="184"/>
      <c r="AB413" s="190"/>
      <c r="AC413" s="184"/>
      <c r="AD413" s="184"/>
      <c r="AE413" s="190"/>
      <c r="AF413" s="184"/>
      <c r="AG413" s="184"/>
      <c r="AH413" s="190"/>
      <c r="AI413" s="184"/>
      <c r="AJ413" s="184"/>
      <c r="AK413" s="190"/>
      <c r="AL413" s="184"/>
      <c r="AM413" s="184"/>
      <c r="AN413" s="184"/>
      <c r="AO413" s="184"/>
      <c r="AP413" s="190"/>
      <c r="AQ413" s="190"/>
      <c r="AR413" s="190"/>
      <c r="AS413" s="184"/>
      <c r="AT413" s="184"/>
      <c r="AU413" s="190"/>
      <c r="AV413" s="300"/>
    </row>
    <row r="414" spans="1:48" ht="26.4">
      <c r="A414" s="298"/>
      <c r="B414" s="299"/>
      <c r="C414" s="299"/>
      <c r="D414" s="188" t="s">
        <v>2</v>
      </c>
      <c r="E414" s="233">
        <f t="shared" si="263"/>
        <v>0</v>
      </c>
      <c r="F414" s="233">
        <f t="shared" si="263"/>
        <v>0</v>
      </c>
      <c r="G414" s="186" t="e">
        <f t="shared" si="310"/>
        <v>#DIV/0!</v>
      </c>
      <c r="H414" s="184"/>
      <c r="I414" s="184"/>
      <c r="J414" s="190"/>
      <c r="K414" s="184"/>
      <c r="L414" s="184"/>
      <c r="M414" s="190"/>
      <c r="N414" s="184"/>
      <c r="O414" s="184"/>
      <c r="P414" s="190"/>
      <c r="Q414" s="184"/>
      <c r="R414" s="184"/>
      <c r="S414" s="190"/>
      <c r="T414" s="184"/>
      <c r="U414" s="184"/>
      <c r="V414" s="190"/>
      <c r="W414" s="184"/>
      <c r="X414" s="184"/>
      <c r="Y414" s="190"/>
      <c r="Z414" s="184"/>
      <c r="AA414" s="184"/>
      <c r="AB414" s="190"/>
      <c r="AC414" s="184"/>
      <c r="AD414" s="184"/>
      <c r="AE414" s="190"/>
      <c r="AF414" s="184"/>
      <c r="AG414" s="184"/>
      <c r="AH414" s="190"/>
      <c r="AI414" s="184"/>
      <c r="AJ414" s="184"/>
      <c r="AK414" s="190"/>
      <c r="AL414" s="190"/>
      <c r="AM414" s="190"/>
      <c r="AN414" s="184"/>
      <c r="AO414" s="184"/>
      <c r="AP414" s="190"/>
      <c r="AQ414" s="190"/>
      <c r="AR414" s="190"/>
      <c r="AS414" s="184"/>
      <c r="AT414" s="184"/>
      <c r="AU414" s="190"/>
      <c r="AV414" s="300"/>
    </row>
    <row r="415" spans="1:48">
      <c r="A415" s="298"/>
      <c r="B415" s="299"/>
      <c r="C415" s="299"/>
      <c r="D415" s="188" t="s">
        <v>43</v>
      </c>
      <c r="E415" s="233">
        <f t="shared" si="263"/>
        <v>3493.1426099999999</v>
      </c>
      <c r="F415" s="233">
        <f t="shared" si="263"/>
        <v>1347.74586</v>
      </c>
      <c r="G415" s="186">
        <f t="shared" si="310"/>
        <v>38.582617730571272</v>
      </c>
      <c r="H415" s="184"/>
      <c r="I415" s="184"/>
      <c r="J415" s="190"/>
      <c r="K415" s="184"/>
      <c r="L415" s="184"/>
      <c r="M415" s="190"/>
      <c r="N415" s="184">
        <v>275.17545000000001</v>
      </c>
      <c r="O415" s="184">
        <v>275.17545000000001</v>
      </c>
      <c r="P415" s="186">
        <f>O415*100/N415</f>
        <v>100</v>
      </c>
      <c r="Q415" s="184">
        <v>550.20005000000003</v>
      </c>
      <c r="R415" s="184">
        <v>550.20005000000003</v>
      </c>
      <c r="S415" s="190"/>
      <c r="T415" s="184">
        <v>186.72288</v>
      </c>
      <c r="U415" s="184">
        <v>186.72288</v>
      </c>
      <c r="V415" s="190"/>
      <c r="W415" s="184">
        <v>171.74010999999999</v>
      </c>
      <c r="X415" s="184">
        <v>171.74010999999999</v>
      </c>
      <c r="Y415" s="190"/>
      <c r="Z415" s="184">
        <v>52.944830000000003</v>
      </c>
      <c r="AA415" s="184">
        <v>52.944830000000003</v>
      </c>
      <c r="AB415" s="190"/>
      <c r="AC415" s="184">
        <v>36.475859999999997</v>
      </c>
      <c r="AD415" s="184">
        <v>36.475859999999997</v>
      </c>
      <c r="AE415" s="190"/>
      <c r="AF415" s="184">
        <v>74.486680000000007</v>
      </c>
      <c r="AG415" s="184">
        <v>74.486680000000007</v>
      </c>
      <c r="AH415" s="190"/>
      <c r="AI415" s="184">
        <v>363</v>
      </c>
      <c r="AJ415" s="184"/>
      <c r="AK415" s="190"/>
      <c r="AL415" s="190"/>
      <c r="AM415" s="190"/>
      <c r="AN415" s="184">
        <v>363</v>
      </c>
      <c r="AO415" s="184"/>
      <c r="AP415" s="190"/>
      <c r="AQ415" s="190"/>
      <c r="AR415" s="190"/>
      <c r="AS415" s="184">
        <v>1419.3967500000001</v>
      </c>
      <c r="AT415" s="184"/>
      <c r="AU415" s="190"/>
      <c r="AV415" s="300"/>
    </row>
    <row r="416" spans="1:48" ht="27">
      <c r="A416" s="298"/>
      <c r="B416" s="299"/>
      <c r="C416" s="299"/>
      <c r="D416" s="189" t="s">
        <v>273</v>
      </c>
      <c r="E416" s="233">
        <f t="shared" si="263"/>
        <v>0</v>
      </c>
      <c r="F416" s="233">
        <f t="shared" si="263"/>
        <v>0</v>
      </c>
      <c r="G416" s="186" t="e">
        <f t="shared" si="310"/>
        <v>#DIV/0!</v>
      </c>
      <c r="H416" s="184"/>
      <c r="I416" s="184"/>
      <c r="J416" s="190"/>
      <c r="K416" s="184"/>
      <c r="L416" s="184"/>
      <c r="M416" s="190"/>
      <c r="N416" s="184"/>
      <c r="O416" s="184"/>
      <c r="P416" s="190"/>
      <c r="Q416" s="184"/>
      <c r="R416" s="184"/>
      <c r="S416" s="190"/>
      <c r="T416" s="184"/>
      <c r="U416" s="184"/>
      <c r="V416" s="190"/>
      <c r="W416" s="184"/>
      <c r="X416" s="184"/>
      <c r="Y416" s="190"/>
      <c r="Z416" s="184"/>
      <c r="AA416" s="184"/>
      <c r="AB416" s="190"/>
      <c r="AC416" s="184"/>
      <c r="AD416" s="184"/>
      <c r="AE416" s="190"/>
      <c r="AF416" s="184"/>
      <c r="AG416" s="184"/>
      <c r="AH416" s="190"/>
      <c r="AI416" s="184"/>
      <c r="AJ416" s="184"/>
      <c r="AK416" s="190"/>
      <c r="AL416" s="190"/>
      <c r="AM416" s="190"/>
      <c r="AN416" s="184"/>
      <c r="AO416" s="184"/>
      <c r="AP416" s="190"/>
      <c r="AQ416" s="190"/>
      <c r="AR416" s="190"/>
      <c r="AS416" s="184"/>
      <c r="AT416" s="184"/>
      <c r="AU416" s="190"/>
      <c r="AV416" s="300"/>
    </row>
    <row r="417" spans="1:48">
      <c r="A417" s="298"/>
      <c r="B417" s="299" t="s">
        <v>361</v>
      </c>
      <c r="C417" s="299"/>
      <c r="D417" s="192" t="s">
        <v>41</v>
      </c>
      <c r="E417" s="233">
        <f t="shared" si="263"/>
        <v>1844.8162399999999</v>
      </c>
      <c r="F417" s="233">
        <f t="shared" si="263"/>
        <v>1238.77738</v>
      </c>
      <c r="G417" s="186">
        <f t="shared" si="310"/>
        <v>67.149093396966194</v>
      </c>
      <c r="H417" s="186">
        <f>SUM(H418:H421)</f>
        <v>0</v>
      </c>
      <c r="I417" s="186">
        <f t="shared" ref="I417" si="368">SUM(I418:I421)</f>
        <v>0</v>
      </c>
      <c r="J417" s="186"/>
      <c r="K417" s="186">
        <f t="shared" ref="K417:L417" si="369">SUM(K418:K421)</f>
        <v>0</v>
      </c>
      <c r="L417" s="186">
        <f t="shared" si="369"/>
        <v>0</v>
      </c>
      <c r="M417" s="186"/>
      <c r="N417" s="186">
        <f t="shared" ref="N417:O417" si="370">SUM(N418:N421)</f>
        <v>288.75718000000001</v>
      </c>
      <c r="O417" s="186">
        <f t="shared" si="370"/>
        <v>288.75718000000001</v>
      </c>
      <c r="P417" s="186">
        <f>O417*100/N417</f>
        <v>100</v>
      </c>
      <c r="Q417" s="186">
        <f t="shared" ref="Q417:R417" si="371">SUM(Q418:Q421)</f>
        <v>466.57742999999999</v>
      </c>
      <c r="R417" s="186">
        <f t="shared" si="371"/>
        <v>466.57742999999999</v>
      </c>
      <c r="S417" s="186"/>
      <c r="T417" s="186">
        <f t="shared" ref="T417:U417" si="372">SUM(T418:T421)</f>
        <v>203.85640000000001</v>
      </c>
      <c r="U417" s="186">
        <f t="shared" si="372"/>
        <v>203.85640000000001</v>
      </c>
      <c r="V417" s="186"/>
      <c r="W417" s="186">
        <f t="shared" ref="W417:X417" si="373">SUM(W418:W421)</f>
        <v>152.40349000000001</v>
      </c>
      <c r="X417" s="186">
        <f t="shared" si="373"/>
        <v>152.40349000000001</v>
      </c>
      <c r="Y417" s="186"/>
      <c r="Z417" s="186">
        <f t="shared" ref="Z417:AA417" si="374">SUM(Z418:Z421)</f>
        <v>55.85463</v>
      </c>
      <c r="AA417" s="186">
        <f t="shared" si="374"/>
        <v>55.85463</v>
      </c>
      <c r="AB417" s="186"/>
      <c r="AC417" s="186">
        <f t="shared" ref="AC417:AD417" si="375">SUM(AC418:AC421)</f>
        <v>33.325090000000003</v>
      </c>
      <c r="AD417" s="186">
        <f t="shared" si="375"/>
        <v>33.325090000000003</v>
      </c>
      <c r="AE417" s="186"/>
      <c r="AF417" s="186">
        <f t="shared" ref="AF417:AL417" si="376">SUM(AF418:AF421)</f>
        <v>38.003160000000001</v>
      </c>
      <c r="AG417" s="186">
        <f t="shared" si="376"/>
        <v>38.003160000000001</v>
      </c>
      <c r="AH417" s="186">
        <f t="shared" si="376"/>
        <v>0</v>
      </c>
      <c r="AI417" s="186">
        <f t="shared" si="376"/>
        <v>194</v>
      </c>
      <c r="AJ417" s="186">
        <f t="shared" si="376"/>
        <v>0</v>
      </c>
      <c r="AK417" s="186">
        <f t="shared" si="376"/>
        <v>0</v>
      </c>
      <c r="AL417" s="186">
        <f t="shared" si="376"/>
        <v>0</v>
      </c>
      <c r="AM417" s="186"/>
      <c r="AN417" s="186">
        <f t="shared" ref="AN417:AQ417" si="377">SUM(AN418:AN421)</f>
        <v>194.18960000000001</v>
      </c>
      <c r="AO417" s="186">
        <f t="shared" si="377"/>
        <v>0</v>
      </c>
      <c r="AP417" s="186">
        <f t="shared" si="377"/>
        <v>0</v>
      </c>
      <c r="AQ417" s="186">
        <f t="shared" si="377"/>
        <v>0</v>
      </c>
      <c r="AR417" s="186"/>
      <c r="AS417" s="186">
        <f t="shared" ref="AS417:AT417" si="378">SUM(AS418:AS421)</f>
        <v>217.84925999999999</v>
      </c>
      <c r="AT417" s="186">
        <f t="shared" si="378"/>
        <v>0</v>
      </c>
      <c r="AU417" s="187"/>
      <c r="AV417" s="300"/>
    </row>
    <row r="418" spans="1:48">
      <c r="A418" s="298"/>
      <c r="B418" s="299"/>
      <c r="C418" s="299"/>
      <c r="D418" s="188" t="s">
        <v>37</v>
      </c>
      <c r="E418" s="233">
        <f t="shared" si="263"/>
        <v>0</v>
      </c>
      <c r="F418" s="233">
        <f t="shared" si="263"/>
        <v>0</v>
      </c>
      <c r="G418" s="186" t="e">
        <f t="shared" si="310"/>
        <v>#DIV/0!</v>
      </c>
      <c r="H418" s="184"/>
      <c r="I418" s="184"/>
      <c r="J418" s="190"/>
      <c r="K418" s="184"/>
      <c r="L418" s="184"/>
      <c r="M418" s="190"/>
      <c r="N418" s="184"/>
      <c r="O418" s="184"/>
      <c r="P418" s="190"/>
      <c r="Q418" s="184"/>
      <c r="R418" s="184"/>
      <c r="S418" s="190"/>
      <c r="T418" s="184"/>
      <c r="U418" s="184"/>
      <c r="V418" s="190"/>
      <c r="W418" s="184"/>
      <c r="X418" s="184"/>
      <c r="Y418" s="190"/>
      <c r="Z418" s="184"/>
      <c r="AA418" s="184"/>
      <c r="AB418" s="190"/>
      <c r="AC418" s="184"/>
      <c r="AD418" s="184"/>
      <c r="AE418" s="190"/>
      <c r="AF418" s="184"/>
      <c r="AG418" s="184"/>
      <c r="AH418" s="190"/>
      <c r="AI418" s="184"/>
      <c r="AJ418" s="184"/>
      <c r="AK418" s="190"/>
      <c r="AL418" s="184"/>
      <c r="AM418" s="184"/>
      <c r="AN418" s="184"/>
      <c r="AO418" s="184"/>
      <c r="AP418" s="190"/>
      <c r="AQ418" s="190"/>
      <c r="AR418" s="190"/>
      <c r="AS418" s="184"/>
      <c r="AT418" s="184"/>
      <c r="AU418" s="190"/>
      <c r="AV418" s="300"/>
    </row>
    <row r="419" spans="1:48" ht="26.4">
      <c r="A419" s="298"/>
      <c r="B419" s="299"/>
      <c r="C419" s="299"/>
      <c r="D419" s="188" t="s">
        <v>2</v>
      </c>
      <c r="E419" s="233">
        <f t="shared" si="263"/>
        <v>0</v>
      </c>
      <c r="F419" s="233">
        <f t="shared" si="263"/>
        <v>0</v>
      </c>
      <c r="G419" s="186" t="e">
        <f t="shared" si="310"/>
        <v>#DIV/0!</v>
      </c>
      <c r="H419" s="184"/>
      <c r="I419" s="184"/>
      <c r="J419" s="190"/>
      <c r="K419" s="184"/>
      <c r="L419" s="184"/>
      <c r="M419" s="190"/>
      <c r="N419" s="184"/>
      <c r="O419" s="184"/>
      <c r="P419" s="190"/>
      <c r="Q419" s="184"/>
      <c r="R419" s="184"/>
      <c r="S419" s="190"/>
      <c r="T419" s="184"/>
      <c r="U419" s="184"/>
      <c r="V419" s="190"/>
      <c r="W419" s="184"/>
      <c r="X419" s="184"/>
      <c r="Y419" s="190"/>
      <c r="Z419" s="184"/>
      <c r="AA419" s="184"/>
      <c r="AB419" s="190"/>
      <c r="AC419" s="184"/>
      <c r="AD419" s="184"/>
      <c r="AE419" s="190"/>
      <c r="AF419" s="184"/>
      <c r="AG419" s="184"/>
      <c r="AH419" s="190"/>
      <c r="AI419" s="184"/>
      <c r="AJ419" s="184"/>
      <c r="AK419" s="190"/>
      <c r="AL419" s="190"/>
      <c r="AM419" s="190"/>
      <c r="AN419" s="184"/>
      <c r="AO419" s="184"/>
      <c r="AP419" s="190"/>
      <c r="AQ419" s="190"/>
      <c r="AR419" s="190"/>
      <c r="AS419" s="184"/>
      <c r="AT419" s="184"/>
      <c r="AU419" s="190"/>
      <c r="AV419" s="300"/>
    </row>
    <row r="420" spans="1:48">
      <c r="A420" s="298"/>
      <c r="B420" s="299"/>
      <c r="C420" s="299"/>
      <c r="D420" s="188" t="s">
        <v>43</v>
      </c>
      <c r="E420" s="233">
        <f t="shared" si="263"/>
        <v>1844.8162399999999</v>
      </c>
      <c r="F420" s="233">
        <f t="shared" si="263"/>
        <v>1238.77738</v>
      </c>
      <c r="G420" s="186">
        <f t="shared" si="310"/>
        <v>67.149093396966194</v>
      </c>
      <c r="H420" s="184"/>
      <c r="I420" s="184"/>
      <c r="J420" s="190"/>
      <c r="K420" s="184"/>
      <c r="L420" s="184"/>
      <c r="M420" s="190"/>
      <c r="N420" s="184">
        <v>288.75718000000001</v>
      </c>
      <c r="O420" s="184">
        <v>288.75718000000001</v>
      </c>
      <c r="P420" s="186">
        <f>O420*100/N420</f>
        <v>100</v>
      </c>
      <c r="Q420" s="184">
        <v>466.57742999999999</v>
      </c>
      <c r="R420" s="184">
        <v>466.57742999999999</v>
      </c>
      <c r="S420" s="190"/>
      <c r="T420" s="184">
        <v>203.85640000000001</v>
      </c>
      <c r="U420" s="184">
        <v>203.85640000000001</v>
      </c>
      <c r="V420" s="190"/>
      <c r="W420" s="184">
        <v>152.40349000000001</v>
      </c>
      <c r="X420" s="184">
        <v>152.40349000000001</v>
      </c>
      <c r="Y420" s="190"/>
      <c r="Z420" s="184">
        <v>55.85463</v>
      </c>
      <c r="AA420" s="184">
        <v>55.85463</v>
      </c>
      <c r="AB420" s="190"/>
      <c r="AC420" s="184">
        <v>33.325090000000003</v>
      </c>
      <c r="AD420" s="184">
        <v>33.325090000000003</v>
      </c>
      <c r="AE420" s="190"/>
      <c r="AF420" s="184">
        <v>38.003160000000001</v>
      </c>
      <c r="AG420" s="184">
        <v>38.003160000000001</v>
      </c>
      <c r="AH420" s="190"/>
      <c r="AI420" s="184">
        <v>194</v>
      </c>
      <c r="AJ420" s="184"/>
      <c r="AK420" s="190"/>
      <c r="AL420" s="190"/>
      <c r="AM420" s="190"/>
      <c r="AN420" s="184">
        <v>194.18960000000001</v>
      </c>
      <c r="AO420" s="184"/>
      <c r="AP420" s="190"/>
      <c r="AQ420" s="190"/>
      <c r="AR420" s="190"/>
      <c r="AS420" s="184">
        <v>217.84925999999999</v>
      </c>
      <c r="AT420" s="184"/>
      <c r="AU420" s="190"/>
      <c r="AV420" s="300"/>
    </row>
    <row r="421" spans="1:48" ht="27">
      <c r="A421" s="298"/>
      <c r="B421" s="299"/>
      <c r="C421" s="299"/>
      <c r="D421" s="189" t="s">
        <v>273</v>
      </c>
      <c r="E421" s="233">
        <f t="shared" si="263"/>
        <v>0</v>
      </c>
      <c r="F421" s="233">
        <f t="shared" si="263"/>
        <v>0</v>
      </c>
      <c r="G421" s="186" t="e">
        <f t="shared" si="310"/>
        <v>#DIV/0!</v>
      </c>
      <c r="H421" s="184"/>
      <c r="I421" s="184"/>
      <c r="J421" s="190"/>
      <c r="K421" s="184"/>
      <c r="L421" s="184"/>
      <c r="M421" s="190"/>
      <c r="N421" s="184"/>
      <c r="O421" s="184"/>
      <c r="P421" s="190"/>
      <c r="Q421" s="184"/>
      <c r="R421" s="184"/>
      <c r="S421" s="190"/>
      <c r="T421" s="184"/>
      <c r="U421" s="184"/>
      <c r="V421" s="190"/>
      <c r="W421" s="184"/>
      <c r="X421" s="184"/>
      <c r="Y421" s="190"/>
      <c r="Z421" s="184"/>
      <c r="AA421" s="184"/>
      <c r="AB421" s="190"/>
      <c r="AC421" s="184"/>
      <c r="AD421" s="184"/>
      <c r="AE421" s="190"/>
      <c r="AF421" s="184"/>
      <c r="AG421" s="184"/>
      <c r="AH421" s="190"/>
      <c r="AI421" s="184"/>
      <c r="AJ421" s="184"/>
      <c r="AK421" s="190"/>
      <c r="AL421" s="190"/>
      <c r="AM421" s="190"/>
      <c r="AN421" s="184"/>
      <c r="AO421" s="184"/>
      <c r="AP421" s="190"/>
      <c r="AQ421" s="190"/>
      <c r="AR421" s="190"/>
      <c r="AS421" s="184"/>
      <c r="AT421" s="184"/>
      <c r="AU421" s="190"/>
      <c r="AV421" s="300"/>
    </row>
    <row r="422" spans="1:48">
      <c r="A422" s="298"/>
      <c r="B422" s="299" t="s">
        <v>362</v>
      </c>
      <c r="C422" s="299"/>
      <c r="D422" s="192" t="s">
        <v>41</v>
      </c>
      <c r="E422" s="233">
        <f t="shared" si="263"/>
        <v>3649.0782300000001</v>
      </c>
      <c r="F422" s="233">
        <f t="shared" si="263"/>
        <v>1362.0678500000001</v>
      </c>
      <c r="G422" s="186">
        <f t="shared" si="310"/>
        <v>37.3263537844186</v>
      </c>
      <c r="H422" s="186">
        <f>SUM(H423:H426)</f>
        <v>0</v>
      </c>
      <c r="I422" s="186">
        <f t="shared" ref="I422" si="379">SUM(I423:I426)</f>
        <v>0</v>
      </c>
      <c r="J422" s="186"/>
      <c r="K422" s="186">
        <f t="shared" ref="K422:L422" si="380">SUM(K423:K426)</f>
        <v>0</v>
      </c>
      <c r="L422" s="186">
        <f t="shared" si="380"/>
        <v>0</v>
      </c>
      <c r="M422" s="186"/>
      <c r="N422" s="186">
        <f t="shared" ref="N422:O422" si="381">SUM(N423:N426)</f>
        <v>271.43392</v>
      </c>
      <c r="O422" s="186">
        <f t="shared" si="381"/>
        <v>271.43392</v>
      </c>
      <c r="P422" s="186">
        <f>O422*100/N422</f>
        <v>100</v>
      </c>
      <c r="Q422" s="186">
        <f t="shared" ref="Q422:R422" si="382">SUM(Q423:Q426)</f>
        <v>493.57929000000001</v>
      </c>
      <c r="R422" s="186">
        <f t="shared" si="382"/>
        <v>493.57929000000001</v>
      </c>
      <c r="S422" s="186"/>
      <c r="T422" s="186">
        <f t="shared" ref="T422:U422" si="383">SUM(T423:T426)</f>
        <v>258.84320000000002</v>
      </c>
      <c r="U422" s="186">
        <f t="shared" si="383"/>
        <v>258.84320000000002</v>
      </c>
      <c r="V422" s="186"/>
      <c r="W422" s="186">
        <f t="shared" ref="W422:X422" si="384">SUM(W423:W426)</f>
        <v>200.99433999999999</v>
      </c>
      <c r="X422" s="186">
        <f t="shared" si="384"/>
        <v>200.99433999999999</v>
      </c>
      <c r="Y422" s="186"/>
      <c r="Z422" s="186">
        <f t="shared" ref="Z422:AA422" si="385">SUM(Z423:Z426)</f>
        <v>48.467759999999998</v>
      </c>
      <c r="AA422" s="186">
        <f t="shared" si="385"/>
        <v>48.467759999999998</v>
      </c>
      <c r="AB422" s="186"/>
      <c r="AC422" s="186">
        <f t="shared" ref="AC422:AD422" si="386">SUM(AC423:AC426)</f>
        <v>47.589849999999998</v>
      </c>
      <c r="AD422" s="186">
        <f t="shared" si="386"/>
        <v>47.589849999999998</v>
      </c>
      <c r="AE422" s="186"/>
      <c r="AF422" s="186">
        <f t="shared" ref="AF422:AH422" si="387">SUM(AF423:AF426)</f>
        <v>41.159489999999998</v>
      </c>
      <c r="AG422" s="186">
        <f t="shared" si="387"/>
        <v>41.159489999999998</v>
      </c>
      <c r="AH422" s="186">
        <f t="shared" si="387"/>
        <v>0</v>
      </c>
      <c r="AI422" s="186">
        <f t="shared" ref="AI422:AL422" si="388">SUM(AI423:AI426)</f>
        <v>371</v>
      </c>
      <c r="AJ422" s="186">
        <f t="shared" si="388"/>
        <v>0</v>
      </c>
      <c r="AK422" s="186">
        <f t="shared" si="388"/>
        <v>0</v>
      </c>
      <c r="AL422" s="186">
        <f t="shared" si="388"/>
        <v>0</v>
      </c>
      <c r="AM422" s="186"/>
      <c r="AN422" s="186">
        <f t="shared" ref="AN422:AQ422" si="389">SUM(AN423:AN426)</f>
        <v>371</v>
      </c>
      <c r="AO422" s="186">
        <f t="shared" si="389"/>
        <v>0</v>
      </c>
      <c r="AP422" s="186">
        <f t="shared" si="389"/>
        <v>0</v>
      </c>
      <c r="AQ422" s="186">
        <f t="shared" si="389"/>
        <v>0</v>
      </c>
      <c r="AR422" s="186"/>
      <c r="AS422" s="186">
        <f t="shared" ref="AS422:AT422" si="390">SUM(AS423:AS426)</f>
        <v>1545.0103799999999</v>
      </c>
      <c r="AT422" s="186">
        <f t="shared" si="390"/>
        <v>0</v>
      </c>
      <c r="AU422" s="187"/>
      <c r="AV422" s="300"/>
    </row>
    <row r="423" spans="1:48">
      <c r="A423" s="298"/>
      <c r="B423" s="299"/>
      <c r="C423" s="299"/>
      <c r="D423" s="188" t="s">
        <v>37</v>
      </c>
      <c r="E423" s="233">
        <f t="shared" si="263"/>
        <v>0</v>
      </c>
      <c r="F423" s="233">
        <f t="shared" si="263"/>
        <v>0</v>
      </c>
      <c r="G423" s="186" t="e">
        <f t="shared" si="310"/>
        <v>#DIV/0!</v>
      </c>
      <c r="H423" s="184"/>
      <c r="I423" s="184"/>
      <c r="J423" s="190"/>
      <c r="K423" s="184"/>
      <c r="L423" s="184"/>
      <c r="M423" s="190"/>
      <c r="N423" s="184"/>
      <c r="O423" s="184"/>
      <c r="P423" s="190"/>
      <c r="Q423" s="184"/>
      <c r="R423" s="184"/>
      <c r="S423" s="190"/>
      <c r="T423" s="184"/>
      <c r="U423" s="184"/>
      <c r="V423" s="190"/>
      <c r="W423" s="184"/>
      <c r="X423" s="184"/>
      <c r="Y423" s="190"/>
      <c r="Z423" s="184"/>
      <c r="AA423" s="184"/>
      <c r="AB423" s="190"/>
      <c r="AC423" s="184"/>
      <c r="AD423" s="184"/>
      <c r="AE423" s="190"/>
      <c r="AF423" s="184"/>
      <c r="AG423" s="184"/>
      <c r="AH423" s="190"/>
      <c r="AI423" s="184"/>
      <c r="AJ423" s="184"/>
      <c r="AK423" s="190"/>
      <c r="AL423" s="184"/>
      <c r="AM423" s="184"/>
      <c r="AN423" s="184"/>
      <c r="AO423" s="184"/>
      <c r="AP423" s="190"/>
      <c r="AQ423" s="190"/>
      <c r="AR423" s="190"/>
      <c r="AS423" s="184"/>
      <c r="AT423" s="184"/>
      <c r="AU423" s="190"/>
      <c r="AV423" s="300"/>
    </row>
    <row r="424" spans="1:48" ht="26.4">
      <c r="A424" s="298"/>
      <c r="B424" s="299"/>
      <c r="C424" s="299"/>
      <c r="D424" s="188" t="s">
        <v>2</v>
      </c>
      <c r="E424" s="233">
        <f t="shared" si="263"/>
        <v>0</v>
      </c>
      <c r="F424" s="233">
        <f t="shared" si="263"/>
        <v>0</v>
      </c>
      <c r="G424" s="186" t="e">
        <f t="shared" si="310"/>
        <v>#DIV/0!</v>
      </c>
      <c r="H424" s="184"/>
      <c r="I424" s="184"/>
      <c r="J424" s="190"/>
      <c r="K424" s="184"/>
      <c r="L424" s="184"/>
      <c r="M424" s="190"/>
      <c r="N424" s="184"/>
      <c r="O424" s="184"/>
      <c r="P424" s="190"/>
      <c r="Q424" s="184"/>
      <c r="R424" s="184"/>
      <c r="S424" s="190"/>
      <c r="T424" s="184"/>
      <c r="U424" s="184"/>
      <c r="V424" s="190"/>
      <c r="W424" s="184"/>
      <c r="X424" s="184"/>
      <c r="Y424" s="190"/>
      <c r="Z424" s="184"/>
      <c r="AA424" s="184"/>
      <c r="AB424" s="190"/>
      <c r="AC424" s="184"/>
      <c r="AD424" s="184"/>
      <c r="AE424" s="190"/>
      <c r="AF424" s="184"/>
      <c r="AG424" s="184"/>
      <c r="AH424" s="190"/>
      <c r="AI424" s="184"/>
      <c r="AJ424" s="184"/>
      <c r="AK424" s="190"/>
      <c r="AL424" s="190"/>
      <c r="AM424" s="190"/>
      <c r="AN424" s="184"/>
      <c r="AO424" s="184"/>
      <c r="AP424" s="190"/>
      <c r="AQ424" s="190"/>
      <c r="AR424" s="190"/>
      <c r="AS424" s="184"/>
      <c r="AT424" s="184"/>
      <c r="AU424" s="190"/>
      <c r="AV424" s="300"/>
    </row>
    <row r="425" spans="1:48">
      <c r="A425" s="298"/>
      <c r="B425" s="299"/>
      <c r="C425" s="299"/>
      <c r="D425" s="188" t="s">
        <v>43</v>
      </c>
      <c r="E425" s="233">
        <f t="shared" si="263"/>
        <v>3649.0782300000001</v>
      </c>
      <c r="F425" s="233">
        <f t="shared" si="263"/>
        <v>1362.0678500000001</v>
      </c>
      <c r="G425" s="186">
        <f t="shared" si="310"/>
        <v>37.3263537844186</v>
      </c>
      <c r="H425" s="184"/>
      <c r="I425" s="184"/>
      <c r="J425" s="190"/>
      <c r="K425" s="184"/>
      <c r="L425" s="184"/>
      <c r="M425" s="190"/>
      <c r="N425" s="184">
        <v>271.43392</v>
      </c>
      <c r="O425" s="184">
        <v>271.43392</v>
      </c>
      <c r="P425" s="186">
        <f>O425*100/N425</f>
        <v>100</v>
      </c>
      <c r="Q425" s="184">
        <v>493.57929000000001</v>
      </c>
      <c r="R425" s="184">
        <v>493.57929000000001</v>
      </c>
      <c r="S425" s="190"/>
      <c r="T425" s="184">
        <v>258.84320000000002</v>
      </c>
      <c r="U425" s="184">
        <v>258.84320000000002</v>
      </c>
      <c r="V425" s="190"/>
      <c r="W425" s="184">
        <v>200.99433999999999</v>
      </c>
      <c r="X425" s="184">
        <v>200.99433999999999</v>
      </c>
      <c r="Y425" s="190"/>
      <c r="Z425" s="184">
        <v>48.467759999999998</v>
      </c>
      <c r="AA425" s="184">
        <v>48.467759999999998</v>
      </c>
      <c r="AB425" s="190"/>
      <c r="AC425" s="184">
        <v>47.589849999999998</v>
      </c>
      <c r="AD425" s="184">
        <v>47.589849999999998</v>
      </c>
      <c r="AE425" s="190"/>
      <c r="AF425" s="184">
        <v>41.159489999999998</v>
      </c>
      <c r="AG425" s="184">
        <v>41.159489999999998</v>
      </c>
      <c r="AH425" s="190"/>
      <c r="AI425" s="184">
        <v>371</v>
      </c>
      <c r="AJ425" s="184"/>
      <c r="AK425" s="190"/>
      <c r="AL425" s="190"/>
      <c r="AM425" s="190"/>
      <c r="AN425" s="184">
        <v>371</v>
      </c>
      <c r="AO425" s="184"/>
      <c r="AP425" s="190"/>
      <c r="AQ425" s="190"/>
      <c r="AR425" s="190"/>
      <c r="AS425" s="184">
        <v>1545.0103799999999</v>
      </c>
      <c r="AT425" s="184"/>
      <c r="AU425" s="190"/>
      <c r="AV425" s="300"/>
    </row>
    <row r="426" spans="1:48" ht="27">
      <c r="A426" s="298"/>
      <c r="B426" s="299"/>
      <c r="C426" s="299"/>
      <c r="D426" s="189" t="s">
        <v>273</v>
      </c>
      <c r="E426" s="233">
        <f t="shared" si="263"/>
        <v>0</v>
      </c>
      <c r="F426" s="233">
        <f t="shared" si="263"/>
        <v>0</v>
      </c>
      <c r="G426" s="186" t="e">
        <f t="shared" si="310"/>
        <v>#DIV/0!</v>
      </c>
      <c r="H426" s="184"/>
      <c r="I426" s="184"/>
      <c r="J426" s="190"/>
      <c r="K426" s="184"/>
      <c r="L426" s="184"/>
      <c r="M426" s="190"/>
      <c r="N426" s="184"/>
      <c r="O426" s="184"/>
      <c r="P426" s="190"/>
      <c r="Q426" s="184"/>
      <c r="R426" s="184"/>
      <c r="S426" s="190"/>
      <c r="T426" s="184"/>
      <c r="U426" s="184"/>
      <c r="V426" s="190"/>
      <c r="W426" s="184"/>
      <c r="X426" s="184"/>
      <c r="Y426" s="190"/>
      <c r="Z426" s="184"/>
      <c r="AA426" s="184"/>
      <c r="AB426" s="190"/>
      <c r="AC426" s="184"/>
      <c r="AD426" s="184"/>
      <c r="AE426" s="190"/>
      <c r="AF426" s="184"/>
      <c r="AG426" s="184"/>
      <c r="AH426" s="190"/>
      <c r="AI426" s="184"/>
      <c r="AJ426" s="184"/>
      <c r="AK426" s="190"/>
      <c r="AL426" s="190"/>
      <c r="AM426" s="190"/>
      <c r="AN426" s="184"/>
      <c r="AO426" s="184"/>
      <c r="AP426" s="190"/>
      <c r="AQ426" s="190"/>
      <c r="AR426" s="190"/>
      <c r="AS426" s="184"/>
      <c r="AT426" s="184"/>
      <c r="AU426" s="190"/>
      <c r="AV426" s="300"/>
    </row>
    <row r="427" spans="1:48">
      <c r="A427" s="298"/>
      <c r="B427" s="299" t="s">
        <v>366</v>
      </c>
      <c r="C427" s="299"/>
      <c r="D427" s="192" t="s">
        <v>41</v>
      </c>
      <c r="E427" s="233">
        <f t="shared" si="263"/>
        <v>1663.48441</v>
      </c>
      <c r="F427" s="233">
        <f t="shared" si="263"/>
        <v>1563.3100099999999</v>
      </c>
      <c r="G427" s="186">
        <f t="shared" si="310"/>
        <v>93.978037942657949</v>
      </c>
      <c r="H427" s="186">
        <f>SUM(H428:H431)</f>
        <v>0</v>
      </c>
      <c r="I427" s="186">
        <f t="shared" ref="I427" si="391">SUM(I428:I431)</f>
        <v>0</v>
      </c>
      <c r="J427" s="186"/>
      <c r="K427" s="186">
        <f t="shared" ref="K427:L427" si="392">SUM(K428:K431)</f>
        <v>0</v>
      </c>
      <c r="L427" s="186">
        <f t="shared" si="392"/>
        <v>0</v>
      </c>
      <c r="M427" s="186"/>
      <c r="N427" s="186">
        <f t="shared" ref="N427:O427" si="393">SUM(N428:N431)</f>
        <v>418.08792</v>
      </c>
      <c r="O427" s="186">
        <f t="shared" si="393"/>
        <v>418.08792</v>
      </c>
      <c r="P427" s="186">
        <f>O427*100/N427</f>
        <v>100</v>
      </c>
      <c r="Q427" s="186">
        <f t="shared" ref="Q427:R427" si="394">SUM(Q428:Q431)</f>
        <v>848.03809000000001</v>
      </c>
      <c r="R427" s="186">
        <f t="shared" si="394"/>
        <v>848.03809000000001</v>
      </c>
      <c r="S427" s="186"/>
      <c r="T427" s="186">
        <f t="shared" ref="T427:U427" si="395">SUM(T428:T431)</f>
        <v>297.18400000000003</v>
      </c>
      <c r="U427" s="186">
        <f t="shared" si="395"/>
        <v>297.18400000000003</v>
      </c>
      <c r="V427" s="186"/>
      <c r="W427" s="186">
        <f t="shared" ref="W427:X427" si="396">SUM(W428:W431)</f>
        <v>0</v>
      </c>
      <c r="X427" s="186">
        <f t="shared" si="396"/>
        <v>0</v>
      </c>
      <c r="Y427" s="186"/>
      <c r="Z427" s="186">
        <f t="shared" ref="Z427:AA427" si="397">SUM(Z428:Z431)</f>
        <v>0</v>
      </c>
      <c r="AA427" s="186">
        <f t="shared" si="397"/>
        <v>0</v>
      </c>
      <c r="AB427" s="186"/>
      <c r="AC427" s="186">
        <f t="shared" ref="AC427:AD427" si="398">SUM(AC428:AC431)</f>
        <v>0</v>
      </c>
      <c r="AD427" s="186">
        <f t="shared" si="398"/>
        <v>0</v>
      </c>
      <c r="AE427" s="186"/>
      <c r="AF427" s="186">
        <f t="shared" ref="AF427:AL427" si="399">SUM(AF428:AF431)</f>
        <v>100.17440000000001</v>
      </c>
      <c r="AG427" s="186">
        <f t="shared" si="399"/>
        <v>0</v>
      </c>
      <c r="AH427" s="186">
        <f t="shared" si="399"/>
        <v>0</v>
      </c>
      <c r="AI427" s="186">
        <f t="shared" si="399"/>
        <v>0</v>
      </c>
      <c r="AJ427" s="186">
        <f t="shared" si="399"/>
        <v>0</v>
      </c>
      <c r="AK427" s="186">
        <f t="shared" si="399"/>
        <v>0</v>
      </c>
      <c r="AL427" s="186">
        <f t="shared" si="399"/>
        <v>0</v>
      </c>
      <c r="AM427" s="186"/>
      <c r="AN427" s="186">
        <f t="shared" ref="AN427:AQ427" si="400">SUM(AN428:AN431)</f>
        <v>0</v>
      </c>
      <c r="AO427" s="186">
        <f t="shared" si="400"/>
        <v>0</v>
      </c>
      <c r="AP427" s="186">
        <f t="shared" si="400"/>
        <v>0</v>
      </c>
      <c r="AQ427" s="186">
        <f t="shared" si="400"/>
        <v>0</v>
      </c>
      <c r="AR427" s="186"/>
      <c r="AS427" s="186">
        <f t="shared" ref="AS427:AT427" si="401">SUM(AS428:AS431)</f>
        <v>0</v>
      </c>
      <c r="AT427" s="186">
        <f t="shared" si="401"/>
        <v>0</v>
      </c>
      <c r="AU427" s="187"/>
      <c r="AV427" s="300"/>
    </row>
    <row r="428" spans="1:48">
      <c r="A428" s="298"/>
      <c r="B428" s="299"/>
      <c r="C428" s="299"/>
      <c r="D428" s="188" t="s">
        <v>37</v>
      </c>
      <c r="E428" s="233">
        <f t="shared" si="263"/>
        <v>0</v>
      </c>
      <c r="F428" s="233">
        <f t="shared" si="263"/>
        <v>0</v>
      </c>
      <c r="G428" s="186" t="e">
        <f t="shared" si="310"/>
        <v>#DIV/0!</v>
      </c>
      <c r="H428" s="184"/>
      <c r="I428" s="184"/>
      <c r="J428" s="190"/>
      <c r="K428" s="184"/>
      <c r="L428" s="184"/>
      <c r="M428" s="190"/>
      <c r="N428" s="184"/>
      <c r="O428" s="184"/>
      <c r="P428" s="190"/>
      <c r="Q428" s="184"/>
      <c r="R428" s="184"/>
      <c r="S428" s="190"/>
      <c r="T428" s="184"/>
      <c r="U428" s="184"/>
      <c r="V428" s="190"/>
      <c r="W428" s="184"/>
      <c r="X428" s="184"/>
      <c r="Y428" s="190"/>
      <c r="Z428" s="184"/>
      <c r="AA428" s="184"/>
      <c r="AB428" s="190"/>
      <c r="AC428" s="184"/>
      <c r="AD428" s="184"/>
      <c r="AE428" s="190"/>
      <c r="AF428" s="184"/>
      <c r="AG428" s="184"/>
      <c r="AH428" s="190"/>
      <c r="AI428" s="184"/>
      <c r="AJ428" s="184"/>
      <c r="AK428" s="190"/>
      <c r="AL428" s="184"/>
      <c r="AM428" s="184"/>
      <c r="AN428" s="184"/>
      <c r="AO428" s="184"/>
      <c r="AP428" s="190"/>
      <c r="AQ428" s="190"/>
      <c r="AR428" s="190"/>
      <c r="AS428" s="184"/>
      <c r="AT428" s="184"/>
      <c r="AU428" s="190"/>
      <c r="AV428" s="300"/>
    </row>
    <row r="429" spans="1:48" ht="26.4">
      <c r="A429" s="298"/>
      <c r="B429" s="299"/>
      <c r="C429" s="299"/>
      <c r="D429" s="188" t="s">
        <v>2</v>
      </c>
      <c r="E429" s="233">
        <f t="shared" si="263"/>
        <v>0</v>
      </c>
      <c r="F429" s="233">
        <f t="shared" si="263"/>
        <v>0</v>
      </c>
      <c r="G429" s="186" t="e">
        <f t="shared" si="310"/>
        <v>#DIV/0!</v>
      </c>
      <c r="H429" s="184"/>
      <c r="I429" s="184"/>
      <c r="J429" s="190"/>
      <c r="K429" s="184"/>
      <c r="L429" s="184"/>
      <c r="M429" s="190"/>
      <c r="N429" s="184"/>
      <c r="O429" s="184"/>
      <c r="P429" s="190"/>
      <c r="Q429" s="184"/>
      <c r="R429" s="184"/>
      <c r="S429" s="190"/>
      <c r="T429" s="184"/>
      <c r="U429" s="184"/>
      <c r="V429" s="190"/>
      <c r="W429" s="184"/>
      <c r="X429" s="184"/>
      <c r="Y429" s="190"/>
      <c r="Z429" s="184"/>
      <c r="AA429" s="184"/>
      <c r="AB429" s="190"/>
      <c r="AC429" s="184"/>
      <c r="AD429" s="184"/>
      <c r="AE429" s="190"/>
      <c r="AF429" s="184"/>
      <c r="AG429" s="184"/>
      <c r="AH429" s="190"/>
      <c r="AI429" s="184"/>
      <c r="AJ429" s="184"/>
      <c r="AK429" s="190"/>
      <c r="AL429" s="190"/>
      <c r="AM429" s="190"/>
      <c r="AN429" s="184"/>
      <c r="AO429" s="184"/>
      <c r="AP429" s="190"/>
      <c r="AQ429" s="190"/>
      <c r="AR429" s="190"/>
      <c r="AS429" s="184"/>
      <c r="AT429" s="184"/>
      <c r="AU429" s="190"/>
      <c r="AV429" s="300"/>
    </row>
    <row r="430" spans="1:48">
      <c r="A430" s="298"/>
      <c r="B430" s="299"/>
      <c r="C430" s="299"/>
      <c r="D430" s="188" t="s">
        <v>43</v>
      </c>
      <c r="E430" s="233">
        <f t="shared" si="263"/>
        <v>1663.48441</v>
      </c>
      <c r="F430" s="233">
        <f t="shared" si="263"/>
        <v>1563.3100099999999</v>
      </c>
      <c r="G430" s="186">
        <f t="shared" si="310"/>
        <v>93.978037942657949</v>
      </c>
      <c r="H430" s="184"/>
      <c r="I430" s="184"/>
      <c r="J430" s="190"/>
      <c r="K430" s="184"/>
      <c r="L430" s="184"/>
      <c r="M430" s="190"/>
      <c r="N430" s="184">
        <v>418.08792</v>
      </c>
      <c r="O430" s="184">
        <v>418.08792</v>
      </c>
      <c r="P430" s="186">
        <f>O430*100/N430</f>
        <v>100</v>
      </c>
      <c r="Q430" s="184">
        <v>848.03809000000001</v>
      </c>
      <c r="R430" s="184">
        <v>848.03809000000001</v>
      </c>
      <c r="S430" s="190"/>
      <c r="T430" s="184">
        <v>297.18400000000003</v>
      </c>
      <c r="U430" s="184">
        <v>297.18400000000003</v>
      </c>
      <c r="V430" s="190"/>
      <c r="W430" s="184"/>
      <c r="X430" s="184"/>
      <c r="Y430" s="190"/>
      <c r="Z430" s="184"/>
      <c r="AA430" s="184"/>
      <c r="AB430" s="190"/>
      <c r="AC430" s="184"/>
      <c r="AD430" s="184"/>
      <c r="AE430" s="190"/>
      <c r="AF430" s="184">
        <v>100.17440000000001</v>
      </c>
      <c r="AG430" s="184"/>
      <c r="AH430" s="190"/>
      <c r="AI430" s="184"/>
      <c r="AJ430" s="184"/>
      <c r="AK430" s="190"/>
      <c r="AL430" s="190"/>
      <c r="AM430" s="190"/>
      <c r="AN430" s="184"/>
      <c r="AO430" s="184"/>
      <c r="AP430" s="190"/>
      <c r="AQ430" s="190"/>
      <c r="AR430" s="190"/>
      <c r="AS430" s="184"/>
      <c r="AT430" s="184"/>
      <c r="AU430" s="190"/>
      <c r="AV430" s="300"/>
    </row>
    <row r="431" spans="1:48" ht="27">
      <c r="A431" s="298"/>
      <c r="B431" s="299"/>
      <c r="C431" s="299"/>
      <c r="D431" s="189" t="s">
        <v>273</v>
      </c>
      <c r="E431" s="233">
        <f t="shared" si="263"/>
        <v>0</v>
      </c>
      <c r="F431" s="233">
        <f t="shared" si="263"/>
        <v>0</v>
      </c>
      <c r="G431" s="186" t="e">
        <f t="shared" si="310"/>
        <v>#DIV/0!</v>
      </c>
      <c r="H431" s="184"/>
      <c r="I431" s="184"/>
      <c r="J431" s="190"/>
      <c r="K431" s="184"/>
      <c r="L431" s="184"/>
      <c r="M431" s="190"/>
      <c r="N431" s="184"/>
      <c r="O431" s="184"/>
      <c r="P431" s="190"/>
      <c r="Q431" s="184"/>
      <c r="R431" s="184"/>
      <c r="S431" s="190"/>
      <c r="T431" s="184"/>
      <c r="U431" s="184"/>
      <c r="V431" s="190"/>
      <c r="W431" s="184"/>
      <c r="X431" s="184"/>
      <c r="Y431" s="190"/>
      <c r="Z431" s="184"/>
      <c r="AA431" s="184"/>
      <c r="AB431" s="190"/>
      <c r="AC431" s="184"/>
      <c r="AD431" s="184"/>
      <c r="AE431" s="190"/>
      <c r="AF431" s="184"/>
      <c r="AG431" s="184"/>
      <c r="AH431" s="190"/>
      <c r="AI431" s="184"/>
      <c r="AJ431" s="184"/>
      <c r="AK431" s="190"/>
      <c r="AL431" s="190"/>
      <c r="AM431" s="190"/>
      <c r="AN431" s="184"/>
      <c r="AO431" s="184"/>
      <c r="AP431" s="190"/>
      <c r="AQ431" s="190"/>
      <c r="AR431" s="190"/>
      <c r="AS431" s="184"/>
      <c r="AT431" s="184"/>
      <c r="AU431" s="190"/>
      <c r="AV431" s="300"/>
    </row>
    <row r="432" spans="1:48">
      <c r="A432" s="306" t="s">
        <v>437</v>
      </c>
      <c r="B432" s="306"/>
      <c r="C432" s="306"/>
      <c r="D432" s="192" t="s">
        <v>41</v>
      </c>
      <c r="E432" s="233">
        <f t="shared" si="263"/>
        <v>154168.84013</v>
      </c>
      <c r="F432" s="233">
        <f t="shared" si="263"/>
        <v>138530.88414000001</v>
      </c>
      <c r="G432" s="186">
        <f t="shared" si="310"/>
        <v>89.856603982482085</v>
      </c>
      <c r="H432" s="186">
        <f>SUM(H433:H436)</f>
        <v>37861</v>
      </c>
      <c r="I432" s="186">
        <f t="shared" ref="I432" si="402">SUM(I433:I436)</f>
        <v>37861</v>
      </c>
      <c r="J432" s="186"/>
      <c r="K432" s="186">
        <f t="shared" ref="K432:L432" si="403">SUM(K433:K436)</f>
        <v>40048.520000000004</v>
      </c>
      <c r="L432" s="186">
        <f t="shared" si="403"/>
        <v>40048.520000000004</v>
      </c>
      <c r="M432" s="186">
        <f>L432*100/K432</f>
        <v>100</v>
      </c>
      <c r="N432" s="186">
        <f t="shared" ref="N432:O432" si="404">SUM(N433:N436)</f>
        <v>2029.5653499999999</v>
      </c>
      <c r="O432" s="186">
        <f t="shared" si="404"/>
        <v>2029.5653499999999</v>
      </c>
      <c r="P432" s="186"/>
      <c r="Q432" s="186">
        <f t="shared" ref="Q432:R432" si="405">SUM(Q433:Q436)</f>
        <v>6404.0986300000004</v>
      </c>
      <c r="R432" s="186">
        <f t="shared" si="405"/>
        <v>6404.0986300000004</v>
      </c>
      <c r="S432" s="186"/>
      <c r="T432" s="186">
        <f t="shared" ref="T432:U432" si="406">SUM(T433:T436)</f>
        <v>29969.334510000001</v>
      </c>
      <c r="U432" s="186">
        <f t="shared" si="406"/>
        <v>29969.334510000001</v>
      </c>
      <c r="V432" s="186"/>
      <c r="W432" s="186">
        <f t="shared" ref="W432:X432" si="407">SUM(W433:W436)</f>
        <v>1739.4969099999998</v>
      </c>
      <c r="X432" s="186">
        <f t="shared" si="407"/>
        <v>1739.4969099999998</v>
      </c>
      <c r="Y432" s="186"/>
      <c r="Z432" s="186">
        <f t="shared" ref="Z432:AA432" si="408">SUM(Z433:Z436)</f>
        <v>19105.814850000002</v>
      </c>
      <c r="AA432" s="186">
        <f t="shared" si="408"/>
        <v>19105.814850000002</v>
      </c>
      <c r="AB432" s="186"/>
      <c r="AC432" s="186">
        <f t="shared" ref="AC432:AD432" si="409">SUM(AC433:AC436)</f>
        <v>631.61847999999998</v>
      </c>
      <c r="AD432" s="186">
        <f t="shared" si="409"/>
        <v>631.61847999999998</v>
      </c>
      <c r="AE432" s="186"/>
      <c r="AF432" s="186">
        <f t="shared" ref="AF432:AL432" si="410">SUM(AF433:AF436)</f>
        <v>841.60980999999992</v>
      </c>
      <c r="AG432" s="186">
        <f t="shared" si="410"/>
        <v>741.43540999999993</v>
      </c>
      <c r="AH432" s="186">
        <f t="shared" si="410"/>
        <v>0</v>
      </c>
      <c r="AI432" s="186">
        <f t="shared" si="410"/>
        <v>2475.9125300000001</v>
      </c>
      <c r="AJ432" s="186">
        <f t="shared" si="410"/>
        <v>0</v>
      </c>
      <c r="AK432" s="186">
        <f t="shared" si="410"/>
        <v>0</v>
      </c>
      <c r="AL432" s="186">
        <f t="shared" si="410"/>
        <v>0</v>
      </c>
      <c r="AM432" s="186"/>
      <c r="AN432" s="186">
        <f t="shared" ref="AN432:AQ432" si="411">SUM(AN433:AN436)</f>
        <v>4133.8207300000004</v>
      </c>
      <c r="AO432" s="186">
        <f t="shared" si="411"/>
        <v>0</v>
      </c>
      <c r="AP432" s="186">
        <f t="shared" si="411"/>
        <v>0</v>
      </c>
      <c r="AQ432" s="186">
        <f t="shared" si="411"/>
        <v>0</v>
      </c>
      <c r="AR432" s="186"/>
      <c r="AS432" s="186">
        <f t="shared" ref="AS432:AT432" si="412">SUM(AS433:AS436)</f>
        <v>8928.0483299999996</v>
      </c>
      <c r="AT432" s="186">
        <f t="shared" si="412"/>
        <v>0</v>
      </c>
      <c r="AU432" s="187"/>
      <c r="AV432" s="300"/>
    </row>
    <row r="433" spans="1:48">
      <c r="A433" s="306"/>
      <c r="B433" s="306"/>
      <c r="C433" s="306"/>
      <c r="D433" s="188" t="s">
        <v>37</v>
      </c>
      <c r="E433" s="233">
        <f t="shared" si="263"/>
        <v>0</v>
      </c>
      <c r="F433" s="233">
        <f t="shared" si="263"/>
        <v>0</v>
      </c>
      <c r="G433" s="186" t="e">
        <f t="shared" si="310"/>
        <v>#DIV/0!</v>
      </c>
      <c r="H433" s="184">
        <f>H393+H358</f>
        <v>0</v>
      </c>
      <c r="I433" s="184">
        <f t="shared" ref="I433:AU433" si="413">I393+I358</f>
        <v>0</v>
      </c>
      <c r="J433" s="184">
        <f t="shared" si="413"/>
        <v>0</v>
      </c>
      <c r="K433" s="184">
        <f t="shared" si="413"/>
        <v>0</v>
      </c>
      <c r="L433" s="184">
        <f t="shared" si="413"/>
        <v>0</v>
      </c>
      <c r="M433" s="184">
        <f t="shared" si="413"/>
        <v>0</v>
      </c>
      <c r="N433" s="184">
        <f t="shared" si="413"/>
        <v>0</v>
      </c>
      <c r="O433" s="184">
        <f t="shared" si="413"/>
        <v>0</v>
      </c>
      <c r="P433" s="184">
        <f t="shared" si="413"/>
        <v>0</v>
      </c>
      <c r="Q433" s="184">
        <f t="shared" si="413"/>
        <v>0</v>
      </c>
      <c r="R433" s="184">
        <f t="shared" si="413"/>
        <v>0</v>
      </c>
      <c r="S433" s="184">
        <f t="shared" si="413"/>
        <v>0</v>
      </c>
      <c r="T433" s="184">
        <f t="shared" si="413"/>
        <v>0</v>
      </c>
      <c r="U433" s="184">
        <f t="shared" si="413"/>
        <v>0</v>
      </c>
      <c r="V433" s="184">
        <f t="shared" si="413"/>
        <v>0</v>
      </c>
      <c r="W433" s="184">
        <f t="shared" si="413"/>
        <v>0</v>
      </c>
      <c r="X433" s="184">
        <f t="shared" si="413"/>
        <v>0</v>
      </c>
      <c r="Y433" s="184">
        <f t="shared" si="413"/>
        <v>0</v>
      </c>
      <c r="Z433" s="184">
        <f t="shared" si="413"/>
        <v>0</v>
      </c>
      <c r="AA433" s="184">
        <f t="shared" si="413"/>
        <v>0</v>
      </c>
      <c r="AB433" s="184">
        <f t="shared" si="413"/>
        <v>0</v>
      </c>
      <c r="AC433" s="184">
        <f t="shared" si="413"/>
        <v>0</v>
      </c>
      <c r="AD433" s="184">
        <f t="shared" si="413"/>
        <v>0</v>
      </c>
      <c r="AE433" s="184">
        <f t="shared" si="413"/>
        <v>0</v>
      </c>
      <c r="AF433" s="184">
        <f t="shared" si="413"/>
        <v>0</v>
      </c>
      <c r="AG433" s="184">
        <f t="shared" si="413"/>
        <v>0</v>
      </c>
      <c r="AH433" s="184">
        <f t="shared" si="413"/>
        <v>0</v>
      </c>
      <c r="AI433" s="184">
        <f t="shared" si="413"/>
        <v>0</v>
      </c>
      <c r="AJ433" s="184">
        <f t="shared" si="413"/>
        <v>0</v>
      </c>
      <c r="AK433" s="184">
        <f t="shared" si="413"/>
        <v>0</v>
      </c>
      <c r="AL433" s="184">
        <f t="shared" si="413"/>
        <v>0</v>
      </c>
      <c r="AM433" s="184">
        <f t="shared" si="413"/>
        <v>0</v>
      </c>
      <c r="AN433" s="184">
        <f t="shared" si="413"/>
        <v>0</v>
      </c>
      <c r="AO433" s="184">
        <f t="shared" si="413"/>
        <v>0</v>
      </c>
      <c r="AP433" s="184">
        <f t="shared" si="413"/>
        <v>0</v>
      </c>
      <c r="AQ433" s="184">
        <f t="shared" si="413"/>
        <v>0</v>
      </c>
      <c r="AR433" s="184">
        <f t="shared" si="413"/>
        <v>0</v>
      </c>
      <c r="AS433" s="184">
        <f t="shared" si="413"/>
        <v>0</v>
      </c>
      <c r="AT433" s="184">
        <f t="shared" si="413"/>
        <v>0</v>
      </c>
      <c r="AU433" s="184">
        <f t="shared" si="413"/>
        <v>0</v>
      </c>
      <c r="AV433" s="300"/>
    </row>
    <row r="434" spans="1:48" ht="26.4">
      <c r="A434" s="306"/>
      <c r="B434" s="306"/>
      <c r="C434" s="306"/>
      <c r="D434" s="188" t="s">
        <v>2</v>
      </c>
      <c r="E434" s="233">
        <f t="shared" si="263"/>
        <v>0</v>
      </c>
      <c r="F434" s="233">
        <f t="shared" si="263"/>
        <v>0</v>
      </c>
      <c r="G434" s="186" t="e">
        <f t="shared" si="310"/>
        <v>#DIV/0!</v>
      </c>
      <c r="H434" s="184">
        <f t="shared" ref="H434:AU436" si="414">H394+H359</f>
        <v>0</v>
      </c>
      <c r="I434" s="184">
        <f t="shared" si="414"/>
        <v>0</v>
      </c>
      <c r="J434" s="184">
        <f t="shared" si="414"/>
        <v>0</v>
      </c>
      <c r="K434" s="184">
        <f t="shared" si="414"/>
        <v>0</v>
      </c>
      <c r="L434" s="184">
        <f t="shared" si="414"/>
        <v>0</v>
      </c>
      <c r="M434" s="184">
        <f t="shared" si="414"/>
        <v>0</v>
      </c>
      <c r="N434" s="184">
        <f t="shared" si="414"/>
        <v>0</v>
      </c>
      <c r="O434" s="184">
        <f t="shared" si="414"/>
        <v>0</v>
      </c>
      <c r="P434" s="184">
        <f t="shared" si="414"/>
        <v>0</v>
      </c>
      <c r="Q434" s="184">
        <f t="shared" si="414"/>
        <v>0</v>
      </c>
      <c r="R434" s="184">
        <f t="shared" si="414"/>
        <v>0</v>
      </c>
      <c r="S434" s="184">
        <f t="shared" si="414"/>
        <v>0</v>
      </c>
      <c r="T434" s="184">
        <f t="shared" si="414"/>
        <v>0</v>
      </c>
      <c r="U434" s="184">
        <f t="shared" si="414"/>
        <v>0</v>
      </c>
      <c r="V434" s="184">
        <f t="shared" si="414"/>
        <v>0</v>
      </c>
      <c r="W434" s="184">
        <f t="shared" si="414"/>
        <v>0</v>
      </c>
      <c r="X434" s="184">
        <f t="shared" si="414"/>
        <v>0</v>
      </c>
      <c r="Y434" s="184">
        <f t="shared" si="414"/>
        <v>0</v>
      </c>
      <c r="Z434" s="184">
        <f t="shared" si="414"/>
        <v>0</v>
      </c>
      <c r="AA434" s="184">
        <f t="shared" si="414"/>
        <v>0</v>
      </c>
      <c r="AB434" s="184">
        <f t="shared" si="414"/>
        <v>0</v>
      </c>
      <c r="AC434" s="184">
        <f t="shared" si="414"/>
        <v>0</v>
      </c>
      <c r="AD434" s="184">
        <f t="shared" si="414"/>
        <v>0</v>
      </c>
      <c r="AE434" s="184">
        <f t="shared" si="414"/>
        <v>0</v>
      </c>
      <c r="AF434" s="184">
        <f t="shared" si="414"/>
        <v>0</v>
      </c>
      <c r="AG434" s="184">
        <f t="shared" si="414"/>
        <v>0</v>
      </c>
      <c r="AH434" s="184">
        <f t="shared" si="414"/>
        <v>0</v>
      </c>
      <c r="AI434" s="184">
        <f t="shared" si="414"/>
        <v>0</v>
      </c>
      <c r="AJ434" s="184">
        <f t="shared" si="414"/>
        <v>0</v>
      </c>
      <c r="AK434" s="184">
        <f t="shared" si="414"/>
        <v>0</v>
      </c>
      <c r="AL434" s="184">
        <f t="shared" si="414"/>
        <v>0</v>
      </c>
      <c r="AM434" s="184">
        <f t="shared" si="414"/>
        <v>0</v>
      </c>
      <c r="AN434" s="184">
        <f t="shared" si="414"/>
        <v>0</v>
      </c>
      <c r="AO434" s="184">
        <f t="shared" si="414"/>
        <v>0</v>
      </c>
      <c r="AP434" s="184">
        <f t="shared" si="414"/>
        <v>0</v>
      </c>
      <c r="AQ434" s="184">
        <f t="shared" si="414"/>
        <v>0</v>
      </c>
      <c r="AR434" s="184">
        <f t="shared" si="414"/>
        <v>0</v>
      </c>
      <c r="AS434" s="184">
        <f t="shared" si="414"/>
        <v>0</v>
      </c>
      <c r="AT434" s="184">
        <f t="shared" si="414"/>
        <v>0</v>
      </c>
      <c r="AU434" s="184">
        <f t="shared" si="414"/>
        <v>0</v>
      </c>
      <c r="AV434" s="300"/>
    </row>
    <row r="435" spans="1:48">
      <c r="A435" s="306"/>
      <c r="B435" s="306"/>
      <c r="C435" s="306"/>
      <c r="D435" s="188" t="s">
        <v>43</v>
      </c>
      <c r="E435" s="233">
        <f t="shared" si="263"/>
        <v>154168.84013</v>
      </c>
      <c r="F435" s="233">
        <f t="shared" si="263"/>
        <v>138530.88414000001</v>
      </c>
      <c r="G435" s="186">
        <f t="shared" si="310"/>
        <v>89.856603982482085</v>
      </c>
      <c r="H435" s="184">
        <f t="shared" si="414"/>
        <v>37861</v>
      </c>
      <c r="I435" s="184">
        <f t="shared" si="414"/>
        <v>37861</v>
      </c>
      <c r="J435" s="184">
        <f t="shared" si="414"/>
        <v>100</v>
      </c>
      <c r="K435" s="184">
        <f t="shared" si="414"/>
        <v>40048.520000000004</v>
      </c>
      <c r="L435" s="184">
        <f t="shared" si="414"/>
        <v>40048.520000000004</v>
      </c>
      <c r="M435" s="186">
        <f>L435*100/K435</f>
        <v>100</v>
      </c>
      <c r="N435" s="184">
        <f t="shared" si="414"/>
        <v>2029.5653499999999</v>
      </c>
      <c r="O435" s="184">
        <f t="shared" si="414"/>
        <v>2029.5653499999999</v>
      </c>
      <c r="P435" s="184">
        <f t="shared" si="414"/>
        <v>100</v>
      </c>
      <c r="Q435" s="184">
        <f t="shared" si="414"/>
        <v>6404.0986300000004</v>
      </c>
      <c r="R435" s="184">
        <f t="shared" si="414"/>
        <v>6404.0986300000004</v>
      </c>
      <c r="S435" s="184">
        <f t="shared" si="414"/>
        <v>0</v>
      </c>
      <c r="T435" s="184">
        <f t="shared" si="414"/>
        <v>29969.334510000001</v>
      </c>
      <c r="U435" s="184">
        <f t="shared" si="414"/>
        <v>29969.334510000001</v>
      </c>
      <c r="V435" s="184">
        <f t="shared" si="414"/>
        <v>0</v>
      </c>
      <c r="W435" s="184">
        <f t="shared" si="414"/>
        <v>1739.4969099999998</v>
      </c>
      <c r="X435" s="184">
        <f t="shared" si="414"/>
        <v>1739.4969099999998</v>
      </c>
      <c r="Y435" s="184">
        <f t="shared" si="414"/>
        <v>0</v>
      </c>
      <c r="Z435" s="184">
        <f t="shared" si="414"/>
        <v>19105.814850000002</v>
      </c>
      <c r="AA435" s="184">
        <f t="shared" si="414"/>
        <v>19105.814850000002</v>
      </c>
      <c r="AB435" s="184">
        <f t="shared" si="414"/>
        <v>0</v>
      </c>
      <c r="AC435" s="184">
        <f t="shared" si="414"/>
        <v>631.61847999999998</v>
      </c>
      <c r="AD435" s="184">
        <f t="shared" si="414"/>
        <v>631.61847999999998</v>
      </c>
      <c r="AE435" s="184">
        <f t="shared" si="414"/>
        <v>0</v>
      </c>
      <c r="AF435" s="184">
        <f t="shared" si="414"/>
        <v>841.60980999999992</v>
      </c>
      <c r="AG435" s="184">
        <f t="shared" si="414"/>
        <v>741.43540999999993</v>
      </c>
      <c r="AH435" s="184">
        <f t="shared" si="414"/>
        <v>0</v>
      </c>
      <c r="AI435" s="184">
        <f t="shared" si="414"/>
        <v>2475.9125300000001</v>
      </c>
      <c r="AJ435" s="184">
        <f t="shared" si="414"/>
        <v>0</v>
      </c>
      <c r="AK435" s="184">
        <f t="shared" si="414"/>
        <v>0</v>
      </c>
      <c r="AL435" s="184">
        <f t="shared" si="414"/>
        <v>0</v>
      </c>
      <c r="AM435" s="184">
        <f t="shared" si="414"/>
        <v>0</v>
      </c>
      <c r="AN435" s="184">
        <f t="shared" si="414"/>
        <v>4133.8207300000004</v>
      </c>
      <c r="AO435" s="184">
        <f t="shared" si="414"/>
        <v>0</v>
      </c>
      <c r="AP435" s="184">
        <f t="shared" si="414"/>
        <v>0</v>
      </c>
      <c r="AQ435" s="184">
        <f t="shared" si="414"/>
        <v>0</v>
      </c>
      <c r="AR435" s="184">
        <f t="shared" si="414"/>
        <v>0</v>
      </c>
      <c r="AS435" s="184">
        <f t="shared" si="414"/>
        <v>8928.0483299999996</v>
      </c>
      <c r="AT435" s="184">
        <f t="shared" si="414"/>
        <v>0</v>
      </c>
      <c r="AU435" s="184">
        <f t="shared" si="414"/>
        <v>0</v>
      </c>
      <c r="AV435" s="300"/>
    </row>
    <row r="436" spans="1:48" ht="27">
      <c r="A436" s="306"/>
      <c r="B436" s="306"/>
      <c r="C436" s="306"/>
      <c r="D436" s="189" t="s">
        <v>273</v>
      </c>
      <c r="E436" s="233">
        <f t="shared" ref="E436:F446" si="415">H436+K436+N436+Q436+T436+W436+Z436+AC436+AF436+AI436+AN436+AS436</f>
        <v>0</v>
      </c>
      <c r="F436" s="233">
        <f t="shared" si="415"/>
        <v>0</v>
      </c>
      <c r="G436" s="186" t="e">
        <f t="shared" si="310"/>
        <v>#DIV/0!</v>
      </c>
      <c r="H436" s="184">
        <f t="shared" si="414"/>
        <v>0</v>
      </c>
      <c r="I436" s="184">
        <f t="shared" si="414"/>
        <v>0</v>
      </c>
      <c r="J436" s="184">
        <f t="shared" si="414"/>
        <v>0</v>
      </c>
      <c r="K436" s="184">
        <f t="shared" si="414"/>
        <v>0</v>
      </c>
      <c r="L436" s="184">
        <f t="shared" si="414"/>
        <v>0</v>
      </c>
      <c r="M436" s="184">
        <f t="shared" si="414"/>
        <v>0</v>
      </c>
      <c r="N436" s="184">
        <f t="shared" si="414"/>
        <v>0</v>
      </c>
      <c r="O436" s="184">
        <f t="shared" si="414"/>
        <v>0</v>
      </c>
      <c r="P436" s="184">
        <f t="shared" si="414"/>
        <v>0</v>
      </c>
      <c r="Q436" s="184">
        <f t="shared" si="414"/>
        <v>0</v>
      </c>
      <c r="R436" s="184">
        <f t="shared" si="414"/>
        <v>0</v>
      </c>
      <c r="S436" s="184">
        <f t="shared" si="414"/>
        <v>0</v>
      </c>
      <c r="T436" s="184">
        <f t="shared" si="414"/>
        <v>0</v>
      </c>
      <c r="U436" s="184">
        <f t="shared" si="414"/>
        <v>0</v>
      </c>
      <c r="V436" s="184">
        <f t="shared" si="414"/>
        <v>0</v>
      </c>
      <c r="W436" s="184">
        <f t="shared" si="414"/>
        <v>0</v>
      </c>
      <c r="X436" s="184">
        <f t="shared" si="414"/>
        <v>0</v>
      </c>
      <c r="Y436" s="184">
        <f t="shared" si="414"/>
        <v>0</v>
      </c>
      <c r="Z436" s="184">
        <f t="shared" si="414"/>
        <v>0</v>
      </c>
      <c r="AA436" s="184">
        <f t="shared" si="414"/>
        <v>0</v>
      </c>
      <c r="AB436" s="184">
        <f t="shared" si="414"/>
        <v>0</v>
      </c>
      <c r="AC436" s="184">
        <f t="shared" si="414"/>
        <v>0</v>
      </c>
      <c r="AD436" s="184">
        <f t="shared" si="414"/>
        <v>0</v>
      </c>
      <c r="AE436" s="184">
        <f t="shared" si="414"/>
        <v>0</v>
      </c>
      <c r="AF436" s="184">
        <f t="shared" si="414"/>
        <v>0</v>
      </c>
      <c r="AG436" s="184">
        <f t="shared" si="414"/>
        <v>0</v>
      </c>
      <c r="AH436" s="184">
        <f t="shared" si="414"/>
        <v>0</v>
      </c>
      <c r="AI436" s="184">
        <f t="shared" si="414"/>
        <v>0</v>
      </c>
      <c r="AJ436" s="184">
        <f t="shared" si="414"/>
        <v>0</v>
      </c>
      <c r="AK436" s="184">
        <f t="shared" si="414"/>
        <v>0</v>
      </c>
      <c r="AL436" s="184">
        <f t="shared" si="414"/>
        <v>0</v>
      </c>
      <c r="AM436" s="184">
        <f t="shared" si="414"/>
        <v>0</v>
      </c>
      <c r="AN436" s="184">
        <f t="shared" si="414"/>
        <v>0</v>
      </c>
      <c r="AO436" s="184">
        <f t="shared" si="414"/>
        <v>0</v>
      </c>
      <c r="AP436" s="184">
        <f t="shared" si="414"/>
        <v>0</v>
      </c>
      <c r="AQ436" s="184">
        <f t="shared" si="414"/>
        <v>0</v>
      </c>
      <c r="AR436" s="184">
        <f t="shared" si="414"/>
        <v>0</v>
      </c>
      <c r="AS436" s="184">
        <f t="shared" si="414"/>
        <v>0</v>
      </c>
      <c r="AT436" s="184">
        <f t="shared" si="414"/>
        <v>0</v>
      </c>
      <c r="AU436" s="184">
        <f t="shared" si="414"/>
        <v>0</v>
      </c>
      <c r="AV436" s="300"/>
    </row>
    <row r="437" spans="1:48">
      <c r="A437" s="354" t="s">
        <v>275</v>
      </c>
      <c r="B437" s="354"/>
      <c r="C437" s="354"/>
      <c r="D437" s="192" t="s">
        <v>41</v>
      </c>
      <c r="E437" s="233">
        <f t="shared" si="415"/>
        <v>313305.22090999997</v>
      </c>
      <c r="F437" s="233">
        <f t="shared" si="415"/>
        <v>231455.57460000002</v>
      </c>
      <c r="G437" s="186">
        <f t="shared" si="310"/>
        <v>73.875428544642077</v>
      </c>
      <c r="H437" s="184">
        <f>H438+H439+H440</f>
        <v>37861</v>
      </c>
      <c r="I437" s="184">
        <f t="shared" ref="I437:AU437" si="416">I438+I439+I440</f>
        <v>37861</v>
      </c>
      <c r="J437" s="184">
        <f t="shared" si="416"/>
        <v>100</v>
      </c>
      <c r="K437" s="184">
        <f t="shared" si="416"/>
        <v>43928.480000000003</v>
      </c>
      <c r="L437" s="184">
        <f t="shared" si="416"/>
        <v>43928.480000000003</v>
      </c>
      <c r="M437" s="186">
        <f>L437*100/K437</f>
        <v>99.999999999999986</v>
      </c>
      <c r="N437" s="184">
        <f t="shared" si="416"/>
        <v>61032.853799999997</v>
      </c>
      <c r="O437" s="184">
        <f t="shared" si="416"/>
        <v>61032.853799999997</v>
      </c>
      <c r="P437" s="184">
        <f t="shared" si="416"/>
        <v>300</v>
      </c>
      <c r="Q437" s="184">
        <f t="shared" si="416"/>
        <v>8355.9972699999998</v>
      </c>
      <c r="R437" s="184">
        <f t="shared" si="416"/>
        <v>8355.9972699999998</v>
      </c>
      <c r="S437" s="184">
        <f t="shared" si="416"/>
        <v>0</v>
      </c>
      <c r="T437" s="184">
        <f t="shared" si="416"/>
        <v>31557.928749999999</v>
      </c>
      <c r="U437" s="184">
        <f t="shared" si="416"/>
        <v>31557.928749999999</v>
      </c>
      <c r="V437" s="184">
        <f t="shared" si="416"/>
        <v>0</v>
      </c>
      <c r="W437" s="184">
        <f t="shared" si="416"/>
        <v>1878.4969099999998</v>
      </c>
      <c r="X437" s="184">
        <f t="shared" si="416"/>
        <v>1878.4969099999998</v>
      </c>
      <c r="Y437" s="184">
        <f t="shared" si="416"/>
        <v>0</v>
      </c>
      <c r="Z437" s="184">
        <f t="shared" si="416"/>
        <v>24829.335060000001</v>
      </c>
      <c r="AA437" s="184">
        <f t="shared" si="416"/>
        <v>24829.335060000001</v>
      </c>
      <c r="AB437" s="184">
        <f t="shared" si="416"/>
        <v>0</v>
      </c>
      <c r="AC437" s="184">
        <f t="shared" si="416"/>
        <v>12870.522219999999</v>
      </c>
      <c r="AD437" s="184">
        <f t="shared" si="416"/>
        <v>12870.522219999999</v>
      </c>
      <c r="AE437" s="184">
        <f t="shared" si="416"/>
        <v>0</v>
      </c>
      <c r="AF437" s="184">
        <f t="shared" si="416"/>
        <v>39932.985710000001</v>
      </c>
      <c r="AG437" s="184">
        <f t="shared" si="416"/>
        <v>9140.9605899999988</v>
      </c>
      <c r="AH437" s="184">
        <f t="shared" si="416"/>
        <v>0</v>
      </c>
      <c r="AI437" s="184">
        <f t="shared" si="416"/>
        <v>3488.5572300000003</v>
      </c>
      <c r="AJ437" s="184">
        <f t="shared" si="416"/>
        <v>0</v>
      </c>
      <c r="AK437" s="184">
        <f t="shared" si="416"/>
        <v>0</v>
      </c>
      <c r="AL437" s="184">
        <f t="shared" si="416"/>
        <v>0</v>
      </c>
      <c r="AM437" s="184">
        <f t="shared" si="416"/>
        <v>0</v>
      </c>
      <c r="AN437" s="184">
        <f t="shared" si="416"/>
        <v>17699.328849999998</v>
      </c>
      <c r="AO437" s="184">
        <f t="shared" si="416"/>
        <v>0</v>
      </c>
      <c r="AP437" s="184">
        <f t="shared" si="416"/>
        <v>0</v>
      </c>
      <c r="AQ437" s="184">
        <f t="shared" si="416"/>
        <v>0</v>
      </c>
      <c r="AR437" s="184">
        <f t="shared" si="416"/>
        <v>0</v>
      </c>
      <c r="AS437" s="184">
        <f t="shared" si="416"/>
        <v>29869.735109999998</v>
      </c>
      <c r="AT437" s="184">
        <f t="shared" si="416"/>
        <v>0</v>
      </c>
      <c r="AU437" s="184">
        <f t="shared" si="416"/>
        <v>0</v>
      </c>
      <c r="AV437" s="304"/>
    </row>
    <row r="438" spans="1:48">
      <c r="A438" s="354"/>
      <c r="B438" s="354"/>
      <c r="C438" s="354"/>
      <c r="D438" s="188" t="s">
        <v>37</v>
      </c>
      <c r="E438" s="233">
        <f t="shared" si="415"/>
        <v>0</v>
      </c>
      <c r="F438" s="233">
        <f t="shared" si="415"/>
        <v>0</v>
      </c>
      <c r="G438" s="186" t="e">
        <f t="shared" si="310"/>
        <v>#DIV/0!</v>
      </c>
      <c r="H438" s="184">
        <f t="shared" ref="H438:AU441" si="417">H433+H348+H283+H163</f>
        <v>0</v>
      </c>
      <c r="I438" s="184">
        <f t="shared" si="417"/>
        <v>0</v>
      </c>
      <c r="J438" s="184">
        <f t="shared" si="417"/>
        <v>0</v>
      </c>
      <c r="K438" s="184">
        <f t="shared" si="417"/>
        <v>0</v>
      </c>
      <c r="L438" s="184">
        <f t="shared" si="417"/>
        <v>0</v>
      </c>
      <c r="M438" s="184">
        <f t="shared" si="417"/>
        <v>0</v>
      </c>
      <c r="N438" s="184">
        <f t="shared" si="417"/>
        <v>0</v>
      </c>
      <c r="O438" s="184">
        <f t="shared" si="417"/>
        <v>0</v>
      </c>
      <c r="P438" s="184">
        <f t="shared" si="417"/>
        <v>0</v>
      </c>
      <c r="Q438" s="184">
        <f t="shared" si="417"/>
        <v>0</v>
      </c>
      <c r="R438" s="184">
        <f t="shared" si="417"/>
        <v>0</v>
      </c>
      <c r="S438" s="184">
        <f t="shared" si="417"/>
        <v>0</v>
      </c>
      <c r="T438" s="184">
        <f t="shared" si="417"/>
        <v>0</v>
      </c>
      <c r="U438" s="184">
        <f t="shared" si="417"/>
        <v>0</v>
      </c>
      <c r="V438" s="184">
        <f t="shared" si="417"/>
        <v>0</v>
      </c>
      <c r="W438" s="184">
        <f t="shared" si="417"/>
        <v>0</v>
      </c>
      <c r="X438" s="184">
        <f t="shared" si="417"/>
        <v>0</v>
      </c>
      <c r="Y438" s="184">
        <f t="shared" si="417"/>
        <v>0</v>
      </c>
      <c r="Z438" s="184">
        <f t="shared" si="417"/>
        <v>0</v>
      </c>
      <c r="AA438" s="184">
        <f t="shared" si="417"/>
        <v>0</v>
      </c>
      <c r="AB438" s="184">
        <f t="shared" si="417"/>
        <v>0</v>
      </c>
      <c r="AC438" s="184">
        <f t="shared" si="417"/>
        <v>0</v>
      </c>
      <c r="AD438" s="184">
        <f t="shared" si="417"/>
        <v>0</v>
      </c>
      <c r="AE438" s="184">
        <f t="shared" si="417"/>
        <v>0</v>
      </c>
      <c r="AF438" s="184">
        <f t="shared" si="417"/>
        <v>0</v>
      </c>
      <c r="AG438" s="184">
        <f t="shared" si="417"/>
        <v>0</v>
      </c>
      <c r="AH438" s="184">
        <f t="shared" si="417"/>
        <v>0</v>
      </c>
      <c r="AI438" s="184">
        <f t="shared" si="417"/>
        <v>0</v>
      </c>
      <c r="AJ438" s="184">
        <f t="shared" si="417"/>
        <v>0</v>
      </c>
      <c r="AK438" s="184">
        <f t="shared" si="417"/>
        <v>0</v>
      </c>
      <c r="AL438" s="184">
        <f t="shared" si="417"/>
        <v>0</v>
      </c>
      <c r="AM438" s="184">
        <f t="shared" si="417"/>
        <v>0</v>
      </c>
      <c r="AN438" s="184">
        <f t="shared" si="417"/>
        <v>0</v>
      </c>
      <c r="AO438" s="184">
        <f t="shared" si="417"/>
        <v>0</v>
      </c>
      <c r="AP438" s="184">
        <f t="shared" si="417"/>
        <v>0</v>
      </c>
      <c r="AQ438" s="184">
        <f t="shared" si="417"/>
        <v>0</v>
      </c>
      <c r="AR438" s="184">
        <f t="shared" si="417"/>
        <v>0</v>
      </c>
      <c r="AS438" s="184">
        <f t="shared" si="417"/>
        <v>0</v>
      </c>
      <c r="AT438" s="184">
        <f t="shared" si="417"/>
        <v>0</v>
      </c>
      <c r="AU438" s="184">
        <f t="shared" si="417"/>
        <v>0</v>
      </c>
      <c r="AV438" s="304"/>
    </row>
    <row r="439" spans="1:48" ht="26.4">
      <c r="A439" s="354"/>
      <c r="B439" s="354"/>
      <c r="C439" s="354"/>
      <c r="D439" s="188" t="s">
        <v>2</v>
      </c>
      <c r="E439" s="233">
        <f t="shared" si="415"/>
        <v>11247.396000000001</v>
      </c>
      <c r="F439" s="233">
        <f t="shared" si="415"/>
        <v>139</v>
      </c>
      <c r="G439" s="186">
        <f t="shared" si="310"/>
        <v>1.2358416116939421</v>
      </c>
      <c r="H439" s="184">
        <f t="shared" si="417"/>
        <v>0</v>
      </c>
      <c r="I439" s="184">
        <f t="shared" si="417"/>
        <v>0</v>
      </c>
      <c r="J439" s="184">
        <f t="shared" si="417"/>
        <v>0</v>
      </c>
      <c r="K439" s="184">
        <f t="shared" si="417"/>
        <v>0</v>
      </c>
      <c r="L439" s="184">
        <f t="shared" si="417"/>
        <v>0</v>
      </c>
      <c r="M439" s="184">
        <f t="shared" si="417"/>
        <v>0</v>
      </c>
      <c r="N439" s="184">
        <f t="shared" si="417"/>
        <v>0</v>
      </c>
      <c r="O439" s="184">
        <f t="shared" si="417"/>
        <v>0</v>
      </c>
      <c r="P439" s="184">
        <f t="shared" si="417"/>
        <v>0</v>
      </c>
      <c r="Q439" s="184">
        <f t="shared" si="417"/>
        <v>0</v>
      </c>
      <c r="R439" s="184">
        <f t="shared" si="417"/>
        <v>0</v>
      </c>
      <c r="S439" s="184">
        <f t="shared" si="417"/>
        <v>0</v>
      </c>
      <c r="T439" s="184">
        <f t="shared" si="417"/>
        <v>0</v>
      </c>
      <c r="U439" s="184">
        <f t="shared" si="417"/>
        <v>0</v>
      </c>
      <c r="V439" s="184">
        <f t="shared" si="417"/>
        <v>0</v>
      </c>
      <c r="W439" s="184">
        <f t="shared" si="417"/>
        <v>139</v>
      </c>
      <c r="X439" s="184">
        <f t="shared" si="417"/>
        <v>139</v>
      </c>
      <c r="Y439" s="184">
        <f t="shared" si="417"/>
        <v>0</v>
      </c>
      <c r="Z439" s="184">
        <f t="shared" si="417"/>
        <v>0</v>
      </c>
      <c r="AA439" s="184">
        <f t="shared" si="417"/>
        <v>0</v>
      </c>
      <c r="AB439" s="184">
        <f t="shared" si="417"/>
        <v>0</v>
      </c>
      <c r="AC439" s="184">
        <f t="shared" si="417"/>
        <v>0</v>
      </c>
      <c r="AD439" s="184">
        <f t="shared" si="417"/>
        <v>0</v>
      </c>
      <c r="AE439" s="184">
        <f t="shared" si="417"/>
        <v>0</v>
      </c>
      <c r="AF439" s="184">
        <f t="shared" si="417"/>
        <v>9172.8960000000006</v>
      </c>
      <c r="AG439" s="184">
        <f t="shared" si="417"/>
        <v>0</v>
      </c>
      <c r="AH439" s="184">
        <f t="shared" si="417"/>
        <v>0</v>
      </c>
      <c r="AI439" s="184">
        <f t="shared" si="417"/>
        <v>0</v>
      </c>
      <c r="AJ439" s="184">
        <f t="shared" si="417"/>
        <v>0</v>
      </c>
      <c r="AK439" s="184">
        <f t="shared" si="417"/>
        <v>0</v>
      </c>
      <c r="AL439" s="184">
        <f t="shared" si="417"/>
        <v>0</v>
      </c>
      <c r="AM439" s="184">
        <f t="shared" si="417"/>
        <v>0</v>
      </c>
      <c r="AN439" s="184">
        <f t="shared" si="417"/>
        <v>1866</v>
      </c>
      <c r="AO439" s="184">
        <f t="shared" si="417"/>
        <v>0</v>
      </c>
      <c r="AP439" s="184">
        <f t="shared" si="417"/>
        <v>0</v>
      </c>
      <c r="AQ439" s="184">
        <f t="shared" si="417"/>
        <v>0</v>
      </c>
      <c r="AR439" s="184">
        <f t="shared" si="417"/>
        <v>0</v>
      </c>
      <c r="AS439" s="184">
        <f t="shared" si="417"/>
        <v>69.5</v>
      </c>
      <c r="AT439" s="184">
        <f t="shared" si="417"/>
        <v>0</v>
      </c>
      <c r="AU439" s="184">
        <f t="shared" si="417"/>
        <v>0</v>
      </c>
      <c r="AV439" s="304"/>
    </row>
    <row r="440" spans="1:48">
      <c r="A440" s="354"/>
      <c r="B440" s="354"/>
      <c r="C440" s="354"/>
      <c r="D440" s="188" t="s">
        <v>43</v>
      </c>
      <c r="E440" s="233">
        <f t="shared" si="415"/>
        <v>302057.82491000002</v>
      </c>
      <c r="F440" s="233">
        <f t="shared" si="415"/>
        <v>231316.57460000002</v>
      </c>
      <c r="G440" s="186">
        <f t="shared" si="310"/>
        <v>76.580229189203166</v>
      </c>
      <c r="H440" s="184">
        <f t="shared" si="417"/>
        <v>37861</v>
      </c>
      <c r="I440" s="184">
        <f t="shared" si="417"/>
        <v>37861</v>
      </c>
      <c r="J440" s="184">
        <f t="shared" si="417"/>
        <v>100</v>
      </c>
      <c r="K440" s="184">
        <f t="shared" si="417"/>
        <v>43928.480000000003</v>
      </c>
      <c r="L440" s="184">
        <f t="shared" si="417"/>
        <v>43928.480000000003</v>
      </c>
      <c r="M440" s="186">
        <f>L440*100/K440</f>
        <v>99.999999999999986</v>
      </c>
      <c r="N440" s="184">
        <f t="shared" si="417"/>
        <v>61032.853799999997</v>
      </c>
      <c r="O440" s="184">
        <f t="shared" si="417"/>
        <v>61032.853799999997</v>
      </c>
      <c r="P440" s="184">
        <f t="shared" si="417"/>
        <v>300</v>
      </c>
      <c r="Q440" s="184">
        <f t="shared" si="417"/>
        <v>8355.9972699999998</v>
      </c>
      <c r="R440" s="184">
        <f t="shared" si="417"/>
        <v>8355.9972699999998</v>
      </c>
      <c r="S440" s="184">
        <f t="shared" si="417"/>
        <v>0</v>
      </c>
      <c r="T440" s="184">
        <f t="shared" si="417"/>
        <v>31557.928749999999</v>
      </c>
      <c r="U440" s="184">
        <f t="shared" si="417"/>
        <v>31557.928749999999</v>
      </c>
      <c r="V440" s="184">
        <f t="shared" si="417"/>
        <v>0</v>
      </c>
      <c r="W440" s="184">
        <f t="shared" si="417"/>
        <v>1739.4969099999998</v>
      </c>
      <c r="X440" s="184">
        <f t="shared" si="417"/>
        <v>1739.4969099999998</v>
      </c>
      <c r="Y440" s="184">
        <f t="shared" si="417"/>
        <v>0</v>
      </c>
      <c r="Z440" s="184">
        <f t="shared" si="417"/>
        <v>24829.335060000001</v>
      </c>
      <c r="AA440" s="184">
        <f t="shared" si="417"/>
        <v>24829.335060000001</v>
      </c>
      <c r="AB440" s="184">
        <f t="shared" si="417"/>
        <v>0</v>
      </c>
      <c r="AC440" s="184">
        <f t="shared" si="417"/>
        <v>12870.522219999999</v>
      </c>
      <c r="AD440" s="184">
        <f t="shared" si="417"/>
        <v>12870.522219999999</v>
      </c>
      <c r="AE440" s="184">
        <f t="shared" si="417"/>
        <v>0</v>
      </c>
      <c r="AF440" s="184">
        <f t="shared" si="417"/>
        <v>30760.08971</v>
      </c>
      <c r="AG440" s="184">
        <f t="shared" si="417"/>
        <v>9140.9605899999988</v>
      </c>
      <c r="AH440" s="184">
        <f t="shared" si="417"/>
        <v>0</v>
      </c>
      <c r="AI440" s="184">
        <f t="shared" si="417"/>
        <v>3488.5572300000003</v>
      </c>
      <c r="AJ440" s="184">
        <f t="shared" si="417"/>
        <v>0</v>
      </c>
      <c r="AK440" s="184">
        <f t="shared" si="417"/>
        <v>0</v>
      </c>
      <c r="AL440" s="184">
        <f t="shared" si="417"/>
        <v>0</v>
      </c>
      <c r="AM440" s="184">
        <f t="shared" si="417"/>
        <v>0</v>
      </c>
      <c r="AN440" s="184">
        <f t="shared" si="417"/>
        <v>15833.32885</v>
      </c>
      <c r="AO440" s="184">
        <f t="shared" si="417"/>
        <v>0</v>
      </c>
      <c r="AP440" s="184">
        <f t="shared" si="417"/>
        <v>0</v>
      </c>
      <c r="AQ440" s="184">
        <f t="shared" si="417"/>
        <v>0</v>
      </c>
      <c r="AR440" s="184">
        <f t="shared" si="417"/>
        <v>0</v>
      </c>
      <c r="AS440" s="184">
        <f t="shared" si="417"/>
        <v>29800.235109999998</v>
      </c>
      <c r="AT440" s="184">
        <f t="shared" si="417"/>
        <v>0</v>
      </c>
      <c r="AU440" s="184">
        <f t="shared" si="417"/>
        <v>0</v>
      </c>
      <c r="AV440" s="304"/>
    </row>
    <row r="441" spans="1:48" ht="27">
      <c r="A441" s="354"/>
      <c r="B441" s="354"/>
      <c r="C441" s="354"/>
      <c r="D441" s="189" t="s">
        <v>273</v>
      </c>
      <c r="E441" s="233">
        <f t="shared" si="415"/>
        <v>65694.015400000004</v>
      </c>
      <c r="F441" s="233">
        <f t="shared" si="415"/>
        <v>64866.437279999998</v>
      </c>
      <c r="G441" s="186">
        <f t="shared" si="310"/>
        <v>98.740253408227503</v>
      </c>
      <c r="H441" s="184">
        <f t="shared" si="417"/>
        <v>0</v>
      </c>
      <c r="I441" s="184">
        <f t="shared" si="417"/>
        <v>0</v>
      </c>
      <c r="J441" s="184">
        <f t="shared" si="417"/>
        <v>0</v>
      </c>
      <c r="K441" s="184">
        <f t="shared" si="417"/>
        <v>0</v>
      </c>
      <c r="L441" s="184">
        <f t="shared" si="417"/>
        <v>0</v>
      </c>
      <c r="M441" s="184">
        <f>M436+M351+M286+M166</f>
        <v>0</v>
      </c>
      <c r="N441" s="184">
        <f t="shared" si="417"/>
        <v>58413.1008</v>
      </c>
      <c r="O441" s="184">
        <f t="shared" si="417"/>
        <v>58413.1008</v>
      </c>
      <c r="P441" s="184">
        <f t="shared" si="417"/>
        <v>100</v>
      </c>
      <c r="Q441" s="184">
        <f t="shared" si="417"/>
        <v>1053.3364799999999</v>
      </c>
      <c r="R441" s="184">
        <f t="shared" si="417"/>
        <v>1053.3364799999999</v>
      </c>
      <c r="S441" s="184">
        <f t="shared" si="417"/>
        <v>0</v>
      </c>
      <c r="T441" s="184">
        <f t="shared" si="417"/>
        <v>2405.2564000000002</v>
      </c>
      <c r="U441" s="184">
        <f t="shared" si="417"/>
        <v>2405.2564000000002</v>
      </c>
      <c r="V441" s="184">
        <f t="shared" si="417"/>
        <v>0</v>
      </c>
      <c r="W441" s="184">
        <f t="shared" si="417"/>
        <v>0</v>
      </c>
      <c r="X441" s="184">
        <f t="shared" si="417"/>
        <v>0</v>
      </c>
      <c r="Y441" s="184">
        <f t="shared" si="417"/>
        <v>0</v>
      </c>
      <c r="Z441" s="184">
        <f t="shared" si="417"/>
        <v>2994.7435999999998</v>
      </c>
      <c r="AA441" s="184">
        <f t="shared" si="417"/>
        <v>2994.7435999999998</v>
      </c>
      <c r="AB441" s="184">
        <f t="shared" si="417"/>
        <v>0</v>
      </c>
      <c r="AC441" s="184">
        <f t="shared" si="417"/>
        <v>0</v>
      </c>
      <c r="AD441" s="184">
        <f t="shared" si="417"/>
        <v>0</v>
      </c>
      <c r="AE441" s="184">
        <f t="shared" si="417"/>
        <v>0</v>
      </c>
      <c r="AF441" s="184">
        <f t="shared" si="417"/>
        <v>0</v>
      </c>
      <c r="AG441" s="184">
        <f t="shared" si="417"/>
        <v>0</v>
      </c>
      <c r="AH441" s="184">
        <f t="shared" si="417"/>
        <v>0</v>
      </c>
      <c r="AI441" s="184">
        <f t="shared" si="417"/>
        <v>0</v>
      </c>
      <c r="AJ441" s="184">
        <f t="shared" si="417"/>
        <v>0</v>
      </c>
      <c r="AK441" s="184">
        <f t="shared" si="417"/>
        <v>0</v>
      </c>
      <c r="AL441" s="184">
        <f t="shared" si="417"/>
        <v>0</v>
      </c>
      <c r="AM441" s="184">
        <f t="shared" si="417"/>
        <v>0</v>
      </c>
      <c r="AN441" s="184">
        <f t="shared" si="417"/>
        <v>0</v>
      </c>
      <c r="AO441" s="184">
        <f t="shared" si="417"/>
        <v>0</v>
      </c>
      <c r="AP441" s="184">
        <f t="shared" si="417"/>
        <v>0</v>
      </c>
      <c r="AQ441" s="184">
        <f t="shared" si="417"/>
        <v>0</v>
      </c>
      <c r="AR441" s="184">
        <f t="shared" si="417"/>
        <v>0</v>
      </c>
      <c r="AS441" s="184">
        <f t="shared" si="417"/>
        <v>827.5781199999999</v>
      </c>
      <c r="AT441" s="184">
        <f t="shared" si="417"/>
        <v>0</v>
      </c>
      <c r="AU441" s="184">
        <f t="shared" si="417"/>
        <v>0</v>
      </c>
      <c r="AV441" s="304"/>
    </row>
    <row r="442" spans="1:48">
      <c r="A442" s="354" t="s">
        <v>284</v>
      </c>
      <c r="B442" s="354"/>
      <c r="C442" s="354"/>
      <c r="D442" s="192" t="s">
        <v>41</v>
      </c>
      <c r="E442" s="233">
        <f t="shared" si="415"/>
        <v>0</v>
      </c>
      <c r="F442" s="233">
        <f t="shared" si="415"/>
        <v>0</v>
      </c>
      <c r="G442" s="186" t="e">
        <f t="shared" si="310"/>
        <v>#DIV/0!</v>
      </c>
      <c r="H442" s="186"/>
      <c r="I442" s="186"/>
      <c r="J442" s="187"/>
      <c r="K442" s="186"/>
      <c r="L442" s="186"/>
      <c r="M442" s="187"/>
      <c r="N442" s="186"/>
      <c r="O442" s="186"/>
      <c r="P442" s="187"/>
      <c r="Q442" s="186"/>
      <c r="R442" s="186"/>
      <c r="S442" s="187"/>
      <c r="T442" s="186"/>
      <c r="U442" s="186"/>
      <c r="V442" s="187"/>
      <c r="W442" s="186"/>
      <c r="X442" s="186"/>
      <c r="Y442" s="187"/>
      <c r="Z442" s="186"/>
      <c r="AA442" s="186"/>
      <c r="AB442" s="187"/>
      <c r="AC442" s="186"/>
      <c r="AD442" s="186"/>
      <c r="AE442" s="187"/>
      <c r="AF442" s="186"/>
      <c r="AG442" s="186"/>
      <c r="AH442" s="187"/>
      <c r="AI442" s="186"/>
      <c r="AJ442" s="186"/>
      <c r="AK442" s="187"/>
      <c r="AL442" s="187"/>
      <c r="AM442" s="187"/>
      <c r="AN442" s="186"/>
      <c r="AO442" s="186"/>
      <c r="AP442" s="187"/>
      <c r="AQ442" s="187"/>
      <c r="AR442" s="187"/>
      <c r="AS442" s="186"/>
      <c r="AT442" s="186"/>
      <c r="AU442" s="187"/>
      <c r="AV442" s="304"/>
    </row>
    <row r="443" spans="1:48">
      <c r="A443" s="354"/>
      <c r="B443" s="354"/>
      <c r="C443" s="354"/>
      <c r="D443" s="188" t="s">
        <v>37</v>
      </c>
      <c r="E443" s="233">
        <f t="shared" si="415"/>
        <v>0</v>
      </c>
      <c r="F443" s="233">
        <f t="shared" si="415"/>
        <v>0</v>
      </c>
      <c r="G443" s="186" t="e">
        <f t="shared" si="310"/>
        <v>#DIV/0!</v>
      </c>
      <c r="H443" s="184"/>
      <c r="I443" s="184"/>
      <c r="J443" s="190"/>
      <c r="K443" s="184"/>
      <c r="L443" s="184"/>
      <c r="M443" s="190"/>
      <c r="N443" s="184"/>
      <c r="O443" s="184"/>
      <c r="P443" s="190"/>
      <c r="Q443" s="184"/>
      <c r="R443" s="184"/>
      <c r="S443" s="190"/>
      <c r="T443" s="184"/>
      <c r="U443" s="184"/>
      <c r="V443" s="190"/>
      <c r="W443" s="184"/>
      <c r="X443" s="184"/>
      <c r="Y443" s="190"/>
      <c r="Z443" s="184"/>
      <c r="AA443" s="184"/>
      <c r="AB443" s="190"/>
      <c r="AC443" s="184"/>
      <c r="AD443" s="184"/>
      <c r="AE443" s="190"/>
      <c r="AF443" s="184"/>
      <c r="AG443" s="184"/>
      <c r="AH443" s="190"/>
      <c r="AI443" s="184"/>
      <c r="AJ443" s="184"/>
      <c r="AK443" s="190"/>
      <c r="AL443" s="190"/>
      <c r="AM443" s="190"/>
      <c r="AN443" s="184"/>
      <c r="AO443" s="184"/>
      <c r="AP443" s="190"/>
      <c r="AQ443" s="190"/>
      <c r="AR443" s="190"/>
      <c r="AS443" s="184"/>
      <c r="AT443" s="184"/>
      <c r="AU443" s="190"/>
      <c r="AV443" s="304"/>
    </row>
    <row r="444" spans="1:48" ht="26.4">
      <c r="A444" s="354"/>
      <c r="B444" s="354"/>
      <c r="C444" s="354"/>
      <c r="D444" s="188" t="s">
        <v>2</v>
      </c>
      <c r="E444" s="233">
        <f t="shared" si="415"/>
        <v>0</v>
      </c>
      <c r="F444" s="233">
        <f t="shared" si="415"/>
        <v>0</v>
      </c>
      <c r="G444" s="186" t="e">
        <f t="shared" si="310"/>
        <v>#DIV/0!</v>
      </c>
      <c r="H444" s="184"/>
      <c r="I444" s="184"/>
      <c r="J444" s="190"/>
      <c r="K444" s="184"/>
      <c r="L444" s="184"/>
      <c r="M444" s="190"/>
      <c r="N444" s="184"/>
      <c r="O444" s="184"/>
      <c r="P444" s="190"/>
      <c r="Q444" s="184"/>
      <c r="R444" s="184"/>
      <c r="S444" s="190"/>
      <c r="T444" s="184"/>
      <c r="U444" s="184"/>
      <c r="V444" s="190"/>
      <c r="W444" s="184"/>
      <c r="X444" s="184"/>
      <c r="Y444" s="190"/>
      <c r="Z444" s="184"/>
      <c r="AA444" s="184"/>
      <c r="AB444" s="190"/>
      <c r="AC444" s="184"/>
      <c r="AD444" s="184"/>
      <c r="AE444" s="190"/>
      <c r="AF444" s="184"/>
      <c r="AG444" s="184"/>
      <c r="AH444" s="190"/>
      <c r="AI444" s="184"/>
      <c r="AJ444" s="184"/>
      <c r="AK444" s="190"/>
      <c r="AL444" s="190"/>
      <c r="AM444" s="190"/>
      <c r="AN444" s="184"/>
      <c r="AO444" s="184"/>
      <c r="AP444" s="190"/>
      <c r="AQ444" s="190"/>
      <c r="AR444" s="190"/>
      <c r="AS444" s="184"/>
      <c r="AT444" s="184"/>
      <c r="AU444" s="190"/>
      <c r="AV444" s="304"/>
    </row>
    <row r="445" spans="1:48">
      <c r="A445" s="354"/>
      <c r="B445" s="354"/>
      <c r="C445" s="354"/>
      <c r="D445" s="188" t="s">
        <v>43</v>
      </c>
      <c r="E445" s="233">
        <f t="shared" si="415"/>
        <v>0</v>
      </c>
      <c r="F445" s="233">
        <f t="shared" si="415"/>
        <v>0</v>
      </c>
      <c r="G445" s="186" t="e">
        <f t="shared" si="310"/>
        <v>#DIV/0!</v>
      </c>
      <c r="H445" s="184"/>
      <c r="I445" s="184"/>
      <c r="J445" s="190"/>
      <c r="K445" s="184"/>
      <c r="L445" s="184"/>
      <c r="M445" s="190"/>
      <c r="N445" s="184"/>
      <c r="O445" s="184"/>
      <c r="P445" s="190"/>
      <c r="Q445" s="184"/>
      <c r="R445" s="184"/>
      <c r="S445" s="190"/>
      <c r="T445" s="184"/>
      <c r="U445" s="184"/>
      <c r="V445" s="190"/>
      <c r="W445" s="184"/>
      <c r="X445" s="184"/>
      <c r="Y445" s="190"/>
      <c r="Z445" s="184"/>
      <c r="AA445" s="184"/>
      <c r="AB445" s="190"/>
      <c r="AC445" s="184"/>
      <c r="AD445" s="184"/>
      <c r="AE445" s="190"/>
      <c r="AF445" s="184"/>
      <c r="AG445" s="184"/>
      <c r="AH445" s="190"/>
      <c r="AI445" s="184"/>
      <c r="AJ445" s="184"/>
      <c r="AK445" s="190"/>
      <c r="AL445" s="190"/>
      <c r="AM445" s="190"/>
      <c r="AN445" s="184"/>
      <c r="AO445" s="184"/>
      <c r="AP445" s="190"/>
      <c r="AQ445" s="190"/>
      <c r="AR445" s="190"/>
      <c r="AS445" s="184"/>
      <c r="AT445" s="184"/>
      <c r="AU445" s="190"/>
      <c r="AV445" s="304"/>
    </row>
    <row r="446" spans="1:48" ht="27">
      <c r="A446" s="354"/>
      <c r="B446" s="354"/>
      <c r="C446" s="354"/>
      <c r="D446" s="189" t="s">
        <v>273</v>
      </c>
      <c r="E446" s="233">
        <f t="shared" si="415"/>
        <v>0</v>
      </c>
      <c r="F446" s="233">
        <f t="shared" si="415"/>
        <v>0</v>
      </c>
      <c r="G446" s="186" t="e">
        <f t="shared" si="310"/>
        <v>#DIV/0!</v>
      </c>
      <c r="H446" s="184"/>
      <c r="I446" s="184"/>
      <c r="J446" s="190"/>
      <c r="K446" s="184"/>
      <c r="L446" s="184"/>
      <c r="M446" s="190"/>
      <c r="N446" s="184"/>
      <c r="O446" s="184"/>
      <c r="P446" s="190"/>
      <c r="Q446" s="184"/>
      <c r="R446" s="184"/>
      <c r="S446" s="190"/>
      <c r="T446" s="184"/>
      <c r="U446" s="184"/>
      <c r="V446" s="190"/>
      <c r="W446" s="184"/>
      <c r="X446" s="184"/>
      <c r="Y446" s="190"/>
      <c r="Z446" s="184"/>
      <c r="AA446" s="184"/>
      <c r="AB446" s="190"/>
      <c r="AC446" s="184"/>
      <c r="AD446" s="184"/>
      <c r="AE446" s="190"/>
      <c r="AF446" s="184"/>
      <c r="AG446" s="184"/>
      <c r="AH446" s="190"/>
      <c r="AI446" s="184"/>
      <c r="AJ446" s="184"/>
      <c r="AK446" s="190"/>
      <c r="AL446" s="190"/>
      <c r="AM446" s="190"/>
      <c r="AN446" s="184"/>
      <c r="AO446" s="184"/>
      <c r="AP446" s="190"/>
      <c r="AQ446" s="190"/>
      <c r="AR446" s="190"/>
      <c r="AS446" s="184"/>
      <c r="AT446" s="184"/>
      <c r="AU446" s="190"/>
      <c r="AV446" s="304"/>
    </row>
    <row r="447" spans="1:48">
      <c r="A447" s="353" t="s">
        <v>269</v>
      </c>
      <c r="B447" s="353"/>
      <c r="C447" s="353"/>
      <c r="D447" s="353"/>
      <c r="E447" s="353"/>
      <c r="F447" s="353"/>
      <c r="G447" s="353"/>
      <c r="H447" s="353"/>
      <c r="I447" s="353"/>
      <c r="J447" s="353"/>
      <c r="K447" s="353"/>
      <c r="L447" s="353"/>
      <c r="M447" s="353"/>
      <c r="N447" s="353"/>
      <c r="O447" s="353"/>
      <c r="P447" s="353"/>
      <c r="Q447" s="353"/>
      <c r="R447" s="353"/>
      <c r="S447" s="353"/>
      <c r="T447" s="353"/>
      <c r="U447" s="353"/>
      <c r="V447" s="353"/>
      <c r="W447" s="353"/>
      <c r="X447" s="353"/>
      <c r="Y447" s="353"/>
      <c r="Z447" s="353"/>
      <c r="AA447" s="353"/>
      <c r="AB447" s="353"/>
      <c r="AC447" s="353"/>
      <c r="AD447" s="353"/>
      <c r="AE447" s="353"/>
      <c r="AF447" s="353"/>
      <c r="AG447" s="353"/>
      <c r="AH447" s="353"/>
      <c r="AI447" s="353"/>
      <c r="AJ447" s="353"/>
      <c r="AK447" s="353"/>
      <c r="AL447" s="353"/>
      <c r="AM447" s="353"/>
      <c r="AN447" s="353"/>
      <c r="AO447" s="353"/>
      <c r="AP447" s="353"/>
      <c r="AQ447" s="353"/>
      <c r="AR447" s="353"/>
      <c r="AS447" s="353"/>
      <c r="AT447" s="353"/>
      <c r="AU447" s="353"/>
      <c r="AV447" s="353"/>
    </row>
    <row r="448" spans="1:48">
      <c r="A448" s="298" t="s">
        <v>6</v>
      </c>
      <c r="B448" s="299" t="s">
        <v>367</v>
      </c>
      <c r="C448" s="299" t="s">
        <v>438</v>
      </c>
      <c r="D448" s="192" t="s">
        <v>41</v>
      </c>
      <c r="E448" s="233">
        <f t="shared" ref="E448:F482" si="418">H448+K448+N448+Q448+T448+W448+Z448+AC448+AF448+AI448+AN448+AS448</f>
        <v>60623.300300000003</v>
      </c>
      <c r="F448" s="233">
        <f t="shared" si="418"/>
        <v>38877.94184</v>
      </c>
      <c r="G448" s="186">
        <f t="shared" ref="G448:G482" si="419">F448/E448*100</f>
        <v>64.130361837130138</v>
      </c>
      <c r="H448" s="186">
        <f>SUM(H449:H451)</f>
        <v>0</v>
      </c>
      <c r="I448" s="186">
        <f t="shared" ref="I448:AU448" si="420">SUM(I449:I451)</f>
        <v>0</v>
      </c>
      <c r="J448" s="186">
        <f t="shared" si="420"/>
        <v>0</v>
      </c>
      <c r="K448" s="186">
        <f t="shared" si="420"/>
        <v>6761.47804</v>
      </c>
      <c r="L448" s="186">
        <f t="shared" si="420"/>
        <v>6761.47804</v>
      </c>
      <c r="M448" s="186">
        <f>L448*100/K448</f>
        <v>100</v>
      </c>
      <c r="N448" s="186">
        <f t="shared" si="420"/>
        <v>10601.732190000001</v>
      </c>
      <c r="O448" s="186">
        <f t="shared" si="420"/>
        <v>10601.732190000001</v>
      </c>
      <c r="P448" s="186">
        <f t="shared" si="420"/>
        <v>0</v>
      </c>
      <c r="Q448" s="186">
        <f t="shared" si="420"/>
        <v>5312.0261099999998</v>
      </c>
      <c r="R448" s="186">
        <f t="shared" si="420"/>
        <v>5312.0261099999998</v>
      </c>
      <c r="S448" s="186">
        <f t="shared" si="420"/>
        <v>0</v>
      </c>
      <c r="T448" s="186">
        <f t="shared" si="420"/>
        <v>5130.5555999999997</v>
      </c>
      <c r="U448" s="186">
        <f t="shared" si="420"/>
        <v>5130.5555999999997</v>
      </c>
      <c r="V448" s="186">
        <f t="shared" si="420"/>
        <v>0</v>
      </c>
      <c r="W448" s="186">
        <f t="shared" si="420"/>
        <v>4099.8081899999997</v>
      </c>
      <c r="X448" s="186">
        <f t="shared" si="420"/>
        <v>4099.8081899999997</v>
      </c>
      <c r="Y448" s="186">
        <f t="shared" si="420"/>
        <v>0</v>
      </c>
      <c r="Z448" s="186">
        <f t="shared" si="420"/>
        <v>2673.9875300000003</v>
      </c>
      <c r="AA448" s="186">
        <f t="shared" si="420"/>
        <v>2673.9875300000003</v>
      </c>
      <c r="AB448" s="186">
        <f t="shared" si="420"/>
        <v>0</v>
      </c>
      <c r="AC448" s="186">
        <f t="shared" si="420"/>
        <v>1541.31981</v>
      </c>
      <c r="AD448" s="186">
        <f t="shared" si="420"/>
        <v>1541.31981</v>
      </c>
      <c r="AE448" s="186">
        <f t="shared" si="420"/>
        <v>0</v>
      </c>
      <c r="AF448" s="186">
        <f t="shared" si="420"/>
        <v>2757.0343699999999</v>
      </c>
      <c r="AG448" s="186">
        <f t="shared" si="420"/>
        <v>2757.0343699999999</v>
      </c>
      <c r="AH448" s="186">
        <f t="shared" si="420"/>
        <v>0</v>
      </c>
      <c r="AI448" s="186">
        <f t="shared" si="420"/>
        <v>5153</v>
      </c>
      <c r="AJ448" s="186">
        <f t="shared" si="420"/>
        <v>0</v>
      </c>
      <c r="AK448" s="186">
        <f t="shared" si="420"/>
        <v>0</v>
      </c>
      <c r="AL448" s="186">
        <f t="shared" si="420"/>
        <v>0</v>
      </c>
      <c r="AM448" s="186">
        <f t="shared" si="420"/>
        <v>0</v>
      </c>
      <c r="AN448" s="186">
        <f t="shared" si="420"/>
        <v>4650</v>
      </c>
      <c r="AO448" s="186">
        <f t="shared" si="420"/>
        <v>0</v>
      </c>
      <c r="AP448" s="186">
        <f t="shared" si="420"/>
        <v>0</v>
      </c>
      <c r="AQ448" s="186">
        <f t="shared" si="420"/>
        <v>0</v>
      </c>
      <c r="AR448" s="186">
        <f t="shared" si="420"/>
        <v>0</v>
      </c>
      <c r="AS448" s="186">
        <f t="shared" si="420"/>
        <v>11942.358460000001</v>
      </c>
      <c r="AT448" s="186">
        <f t="shared" si="420"/>
        <v>0</v>
      </c>
      <c r="AU448" s="186">
        <f t="shared" si="420"/>
        <v>0</v>
      </c>
      <c r="AV448" s="300"/>
    </row>
    <row r="449" spans="1:48">
      <c r="A449" s="298"/>
      <c r="B449" s="299"/>
      <c r="C449" s="299"/>
      <c r="D449" s="188" t="s">
        <v>37</v>
      </c>
      <c r="E449" s="233">
        <f t="shared" si="418"/>
        <v>0</v>
      </c>
      <c r="F449" s="233">
        <f t="shared" si="418"/>
        <v>0</v>
      </c>
      <c r="G449" s="186" t="e">
        <f t="shared" si="419"/>
        <v>#DIV/0!</v>
      </c>
      <c r="H449" s="184">
        <f>H454+H459+H464</f>
        <v>0</v>
      </c>
      <c r="I449" s="184">
        <f t="shared" ref="I449:AU449" si="421">I454+I459+I464</f>
        <v>0</v>
      </c>
      <c r="J449" s="184">
        <f t="shared" si="421"/>
        <v>0</v>
      </c>
      <c r="K449" s="184">
        <f t="shared" si="421"/>
        <v>0</v>
      </c>
      <c r="L449" s="184">
        <f t="shared" si="421"/>
        <v>0</v>
      </c>
      <c r="M449" s="184">
        <f t="shared" si="421"/>
        <v>0</v>
      </c>
      <c r="N449" s="184">
        <f t="shared" si="421"/>
        <v>0</v>
      </c>
      <c r="O449" s="184">
        <f t="shared" si="421"/>
        <v>0</v>
      </c>
      <c r="P449" s="184">
        <f t="shared" si="421"/>
        <v>0</v>
      </c>
      <c r="Q449" s="184">
        <f t="shared" si="421"/>
        <v>0</v>
      </c>
      <c r="R449" s="184">
        <f t="shared" si="421"/>
        <v>0</v>
      </c>
      <c r="S449" s="184">
        <f t="shared" si="421"/>
        <v>0</v>
      </c>
      <c r="T449" s="184">
        <f t="shared" si="421"/>
        <v>0</v>
      </c>
      <c r="U449" s="184">
        <f t="shared" si="421"/>
        <v>0</v>
      </c>
      <c r="V449" s="184">
        <f t="shared" si="421"/>
        <v>0</v>
      </c>
      <c r="W449" s="184">
        <f t="shared" si="421"/>
        <v>0</v>
      </c>
      <c r="X449" s="184">
        <f t="shared" si="421"/>
        <v>0</v>
      </c>
      <c r="Y449" s="184">
        <f t="shared" si="421"/>
        <v>0</v>
      </c>
      <c r="Z449" s="184">
        <f t="shared" si="421"/>
        <v>0</v>
      </c>
      <c r="AA449" s="184">
        <f t="shared" si="421"/>
        <v>0</v>
      </c>
      <c r="AB449" s="184">
        <f t="shared" si="421"/>
        <v>0</v>
      </c>
      <c r="AC449" s="184">
        <f t="shared" si="421"/>
        <v>0</v>
      </c>
      <c r="AD449" s="184">
        <f t="shared" si="421"/>
        <v>0</v>
      </c>
      <c r="AE449" s="184">
        <f t="shared" si="421"/>
        <v>0</v>
      </c>
      <c r="AF449" s="184">
        <f t="shared" si="421"/>
        <v>0</v>
      </c>
      <c r="AG449" s="184">
        <f t="shared" si="421"/>
        <v>0</v>
      </c>
      <c r="AH449" s="184">
        <f t="shared" si="421"/>
        <v>0</v>
      </c>
      <c r="AI449" s="184">
        <f t="shared" si="421"/>
        <v>0</v>
      </c>
      <c r="AJ449" s="184">
        <f t="shared" si="421"/>
        <v>0</v>
      </c>
      <c r="AK449" s="184">
        <f t="shared" si="421"/>
        <v>0</v>
      </c>
      <c r="AL449" s="184">
        <f t="shared" si="421"/>
        <v>0</v>
      </c>
      <c r="AM449" s="184">
        <f t="shared" si="421"/>
        <v>0</v>
      </c>
      <c r="AN449" s="184">
        <f t="shared" si="421"/>
        <v>0</v>
      </c>
      <c r="AO449" s="184">
        <f t="shared" si="421"/>
        <v>0</v>
      </c>
      <c r="AP449" s="184">
        <f t="shared" si="421"/>
        <v>0</v>
      </c>
      <c r="AQ449" s="184">
        <f t="shared" si="421"/>
        <v>0</v>
      </c>
      <c r="AR449" s="184">
        <f>AR454+AR459+AR464</f>
        <v>0</v>
      </c>
      <c r="AS449" s="184">
        <f t="shared" si="421"/>
        <v>0</v>
      </c>
      <c r="AT449" s="184">
        <f t="shared" si="421"/>
        <v>0</v>
      </c>
      <c r="AU449" s="184">
        <f t="shared" si="421"/>
        <v>0</v>
      </c>
      <c r="AV449" s="300"/>
    </row>
    <row r="450" spans="1:48" ht="26.4">
      <c r="A450" s="298"/>
      <c r="B450" s="299"/>
      <c r="C450" s="299"/>
      <c r="D450" s="188" t="s">
        <v>2</v>
      </c>
      <c r="E450" s="233">
        <f t="shared" si="418"/>
        <v>50336.500300000007</v>
      </c>
      <c r="F450" s="233">
        <f t="shared" si="418"/>
        <v>33394.414430000004</v>
      </c>
      <c r="G450" s="186">
        <f t="shared" si="419"/>
        <v>66.342344483571495</v>
      </c>
      <c r="H450" s="184">
        <f t="shared" ref="H450:AU452" si="422">H455+H460+H465</f>
        <v>0</v>
      </c>
      <c r="I450" s="184">
        <f t="shared" si="422"/>
        <v>0</v>
      </c>
      <c r="J450" s="184">
        <f t="shared" si="422"/>
        <v>0</v>
      </c>
      <c r="K450" s="184">
        <f t="shared" si="422"/>
        <v>6761.47804</v>
      </c>
      <c r="L450" s="184">
        <f t="shared" si="422"/>
        <v>6761.47804</v>
      </c>
      <c r="M450" s="186">
        <f>L450*100/K450</f>
        <v>100</v>
      </c>
      <c r="N450" s="184">
        <f t="shared" si="422"/>
        <v>8187.67425</v>
      </c>
      <c r="O450" s="184">
        <f t="shared" si="422"/>
        <v>8187.67425</v>
      </c>
      <c r="P450" s="184">
        <f t="shared" si="422"/>
        <v>0</v>
      </c>
      <c r="Q450" s="184">
        <f t="shared" si="422"/>
        <v>4455.8775900000001</v>
      </c>
      <c r="R450" s="184">
        <f t="shared" si="422"/>
        <v>4455.8775900000001</v>
      </c>
      <c r="S450" s="184">
        <f t="shared" si="422"/>
        <v>0</v>
      </c>
      <c r="T450" s="184">
        <f t="shared" si="422"/>
        <v>4211.5719300000001</v>
      </c>
      <c r="U450" s="184">
        <f t="shared" si="422"/>
        <v>4211.5719300000001</v>
      </c>
      <c r="V450" s="184">
        <f t="shared" si="422"/>
        <v>0</v>
      </c>
      <c r="W450" s="184">
        <f t="shared" si="422"/>
        <v>3451.3176100000001</v>
      </c>
      <c r="X450" s="184">
        <f t="shared" si="422"/>
        <v>3451.3176100000001</v>
      </c>
      <c r="Y450" s="184">
        <f t="shared" si="422"/>
        <v>0</v>
      </c>
      <c r="Z450" s="184">
        <f t="shared" si="422"/>
        <v>2413.3949600000001</v>
      </c>
      <c r="AA450" s="184">
        <f t="shared" si="422"/>
        <v>2413.3949600000001</v>
      </c>
      <c r="AB450" s="184">
        <f t="shared" si="422"/>
        <v>0</v>
      </c>
      <c r="AC450" s="184">
        <f t="shared" si="422"/>
        <v>1541.31981</v>
      </c>
      <c r="AD450" s="184">
        <f t="shared" si="422"/>
        <v>1541.31981</v>
      </c>
      <c r="AE450" s="184">
        <f t="shared" si="422"/>
        <v>0</v>
      </c>
      <c r="AF450" s="184">
        <f t="shared" si="422"/>
        <v>2371.78024</v>
      </c>
      <c r="AG450" s="184">
        <f t="shared" si="422"/>
        <v>2371.78024</v>
      </c>
      <c r="AH450" s="184">
        <f t="shared" si="422"/>
        <v>0</v>
      </c>
      <c r="AI450" s="184">
        <f t="shared" si="422"/>
        <v>4150</v>
      </c>
      <c r="AJ450" s="184">
        <f t="shared" si="422"/>
        <v>0</v>
      </c>
      <c r="AK450" s="184">
        <f t="shared" si="422"/>
        <v>0</v>
      </c>
      <c r="AL450" s="184">
        <f t="shared" si="422"/>
        <v>0</v>
      </c>
      <c r="AM450" s="184">
        <f t="shared" si="422"/>
        <v>0</v>
      </c>
      <c r="AN450" s="184">
        <f t="shared" si="422"/>
        <v>4150</v>
      </c>
      <c r="AO450" s="184">
        <f t="shared" si="422"/>
        <v>0</v>
      </c>
      <c r="AP450" s="184">
        <f t="shared" si="422"/>
        <v>0</v>
      </c>
      <c r="AQ450" s="184">
        <f t="shared" si="422"/>
        <v>0</v>
      </c>
      <c r="AR450" s="184">
        <f t="shared" si="422"/>
        <v>0</v>
      </c>
      <c r="AS450" s="184">
        <f t="shared" si="422"/>
        <v>8642.0858700000008</v>
      </c>
      <c r="AT450" s="184">
        <f t="shared" si="422"/>
        <v>0</v>
      </c>
      <c r="AU450" s="184">
        <f t="shared" si="422"/>
        <v>0</v>
      </c>
      <c r="AV450" s="300"/>
    </row>
    <row r="451" spans="1:48">
      <c r="A451" s="298"/>
      <c r="B451" s="299"/>
      <c r="C451" s="299"/>
      <c r="D451" s="188" t="s">
        <v>43</v>
      </c>
      <c r="E451" s="233">
        <f t="shared" si="418"/>
        <v>10286.799999999999</v>
      </c>
      <c r="F451" s="233">
        <f t="shared" si="418"/>
        <v>5483.5274099999997</v>
      </c>
      <c r="G451" s="186">
        <f t="shared" si="419"/>
        <v>53.306445250223589</v>
      </c>
      <c r="H451" s="184">
        <f t="shared" si="422"/>
        <v>0</v>
      </c>
      <c r="I451" s="184">
        <f t="shared" si="422"/>
        <v>0</v>
      </c>
      <c r="J451" s="184">
        <f t="shared" si="422"/>
        <v>0</v>
      </c>
      <c r="K451" s="184">
        <f t="shared" si="422"/>
        <v>0</v>
      </c>
      <c r="L451" s="184">
        <f t="shared" si="422"/>
        <v>0</v>
      </c>
      <c r="M451" s="184">
        <f t="shared" si="422"/>
        <v>0</v>
      </c>
      <c r="N451" s="184">
        <f t="shared" si="422"/>
        <v>2414.0579400000001</v>
      </c>
      <c r="O451" s="184">
        <f t="shared" si="422"/>
        <v>2414.0579400000001</v>
      </c>
      <c r="P451" s="184">
        <f t="shared" si="422"/>
        <v>0</v>
      </c>
      <c r="Q451" s="184">
        <f t="shared" si="422"/>
        <v>856.14851999999996</v>
      </c>
      <c r="R451" s="184">
        <f t="shared" si="422"/>
        <v>856.14851999999996</v>
      </c>
      <c r="S451" s="184">
        <f t="shared" si="422"/>
        <v>0</v>
      </c>
      <c r="T451" s="184">
        <f t="shared" si="422"/>
        <v>918.98366999999996</v>
      </c>
      <c r="U451" s="184">
        <f t="shared" si="422"/>
        <v>918.98366999999996</v>
      </c>
      <c r="V451" s="184">
        <f t="shared" si="422"/>
        <v>0</v>
      </c>
      <c r="W451" s="184">
        <f t="shared" si="422"/>
        <v>648.49058000000002</v>
      </c>
      <c r="X451" s="184">
        <f t="shared" si="422"/>
        <v>648.49058000000002</v>
      </c>
      <c r="Y451" s="184">
        <f t="shared" si="422"/>
        <v>0</v>
      </c>
      <c r="Z451" s="184">
        <f t="shared" si="422"/>
        <v>260.59257000000002</v>
      </c>
      <c r="AA451" s="184">
        <f t="shared" si="422"/>
        <v>260.59257000000002</v>
      </c>
      <c r="AB451" s="184">
        <f t="shared" si="422"/>
        <v>0</v>
      </c>
      <c r="AC451" s="184">
        <f t="shared" si="422"/>
        <v>0</v>
      </c>
      <c r="AD451" s="184">
        <f t="shared" si="422"/>
        <v>0</v>
      </c>
      <c r="AE451" s="184">
        <f t="shared" si="422"/>
        <v>0</v>
      </c>
      <c r="AF451" s="184">
        <f t="shared" si="422"/>
        <v>385.25412999999998</v>
      </c>
      <c r="AG451" s="184">
        <f t="shared" si="422"/>
        <v>385.25412999999998</v>
      </c>
      <c r="AH451" s="184">
        <f t="shared" si="422"/>
        <v>0</v>
      </c>
      <c r="AI451" s="184">
        <f t="shared" si="422"/>
        <v>1003</v>
      </c>
      <c r="AJ451" s="184">
        <f t="shared" si="422"/>
        <v>0</v>
      </c>
      <c r="AK451" s="184">
        <f t="shared" si="422"/>
        <v>0</v>
      </c>
      <c r="AL451" s="184">
        <f t="shared" si="422"/>
        <v>0</v>
      </c>
      <c r="AM451" s="184">
        <f t="shared" si="422"/>
        <v>0</v>
      </c>
      <c r="AN451" s="184">
        <f t="shared" si="422"/>
        <v>500</v>
      </c>
      <c r="AO451" s="184">
        <f t="shared" si="422"/>
        <v>0</v>
      </c>
      <c r="AP451" s="184">
        <f t="shared" si="422"/>
        <v>0</v>
      </c>
      <c r="AQ451" s="184">
        <f t="shared" si="422"/>
        <v>0</v>
      </c>
      <c r="AR451" s="184">
        <f t="shared" si="422"/>
        <v>0</v>
      </c>
      <c r="AS451" s="184">
        <f t="shared" si="422"/>
        <v>3300.27259</v>
      </c>
      <c r="AT451" s="184">
        <f t="shared" si="422"/>
        <v>0</v>
      </c>
      <c r="AU451" s="184">
        <f t="shared" si="422"/>
        <v>0</v>
      </c>
      <c r="AV451" s="300"/>
    </row>
    <row r="452" spans="1:48" ht="27">
      <c r="A452" s="298"/>
      <c r="B452" s="299"/>
      <c r="C452" s="299"/>
      <c r="D452" s="189" t="s">
        <v>273</v>
      </c>
      <c r="E452" s="233">
        <f t="shared" si="418"/>
        <v>0</v>
      </c>
      <c r="F452" s="233">
        <f t="shared" si="418"/>
        <v>0</v>
      </c>
      <c r="G452" s="186" t="e">
        <f t="shared" si="419"/>
        <v>#DIV/0!</v>
      </c>
      <c r="H452" s="184">
        <f t="shared" si="422"/>
        <v>0</v>
      </c>
      <c r="I452" s="184">
        <f t="shared" si="422"/>
        <v>0</v>
      </c>
      <c r="J452" s="184">
        <f t="shared" si="422"/>
        <v>0</v>
      </c>
      <c r="K452" s="184">
        <f t="shared" si="422"/>
        <v>0</v>
      </c>
      <c r="L452" s="184">
        <f t="shared" si="422"/>
        <v>0</v>
      </c>
      <c r="M452" s="184">
        <f t="shared" si="422"/>
        <v>0</v>
      </c>
      <c r="N452" s="184">
        <f t="shared" si="422"/>
        <v>0</v>
      </c>
      <c r="O452" s="184">
        <f t="shared" si="422"/>
        <v>0</v>
      </c>
      <c r="P452" s="184">
        <f t="shared" si="422"/>
        <v>0</v>
      </c>
      <c r="Q452" s="184">
        <f t="shared" si="422"/>
        <v>0</v>
      </c>
      <c r="R452" s="184">
        <f t="shared" si="422"/>
        <v>0</v>
      </c>
      <c r="S452" s="184">
        <f t="shared" si="422"/>
        <v>0</v>
      </c>
      <c r="T452" s="184">
        <f t="shared" si="422"/>
        <v>0</v>
      </c>
      <c r="U452" s="184">
        <f t="shared" si="422"/>
        <v>0</v>
      </c>
      <c r="V452" s="184">
        <f t="shared" si="422"/>
        <v>0</v>
      </c>
      <c r="W452" s="184">
        <f t="shared" si="422"/>
        <v>0</v>
      </c>
      <c r="X452" s="184">
        <f t="shared" si="422"/>
        <v>0</v>
      </c>
      <c r="Y452" s="184">
        <f t="shared" si="422"/>
        <v>0</v>
      </c>
      <c r="Z452" s="184">
        <f t="shared" si="422"/>
        <v>0</v>
      </c>
      <c r="AA452" s="184">
        <f t="shared" si="422"/>
        <v>0</v>
      </c>
      <c r="AB452" s="184">
        <f t="shared" si="422"/>
        <v>0</v>
      </c>
      <c r="AC452" s="184">
        <f t="shared" si="422"/>
        <v>0</v>
      </c>
      <c r="AD452" s="184">
        <f t="shared" si="422"/>
        <v>0</v>
      </c>
      <c r="AE452" s="184">
        <f t="shared" si="422"/>
        <v>0</v>
      </c>
      <c r="AF452" s="184">
        <f t="shared" si="422"/>
        <v>0</v>
      </c>
      <c r="AG452" s="184">
        <f t="shared" si="422"/>
        <v>0</v>
      </c>
      <c r="AH452" s="184">
        <f t="shared" si="422"/>
        <v>0</v>
      </c>
      <c r="AI452" s="184">
        <f t="shared" si="422"/>
        <v>0</v>
      </c>
      <c r="AJ452" s="184">
        <f t="shared" si="422"/>
        <v>0</v>
      </c>
      <c r="AK452" s="184">
        <f t="shared" si="422"/>
        <v>0</v>
      </c>
      <c r="AL452" s="184">
        <f t="shared" si="422"/>
        <v>0</v>
      </c>
      <c r="AM452" s="184">
        <f t="shared" si="422"/>
        <v>0</v>
      </c>
      <c r="AN452" s="184">
        <f t="shared" si="422"/>
        <v>0</v>
      </c>
      <c r="AO452" s="184">
        <f t="shared" si="422"/>
        <v>0</v>
      </c>
      <c r="AP452" s="184">
        <f t="shared" si="422"/>
        <v>0</v>
      </c>
      <c r="AQ452" s="184">
        <f t="shared" si="422"/>
        <v>0</v>
      </c>
      <c r="AR452" s="184">
        <f t="shared" si="422"/>
        <v>0</v>
      </c>
      <c r="AS452" s="184">
        <f t="shared" si="422"/>
        <v>0</v>
      </c>
      <c r="AT452" s="184">
        <f t="shared" si="422"/>
        <v>0</v>
      </c>
      <c r="AU452" s="184">
        <f t="shared" si="422"/>
        <v>0</v>
      </c>
      <c r="AV452" s="300"/>
    </row>
    <row r="453" spans="1:48">
      <c r="A453" s="298" t="s">
        <v>264</v>
      </c>
      <c r="B453" s="299" t="s">
        <v>368</v>
      </c>
      <c r="C453" s="299" t="s">
        <v>438</v>
      </c>
      <c r="D453" s="192" t="s">
        <v>41</v>
      </c>
      <c r="E453" s="233">
        <f t="shared" si="418"/>
        <v>35076.0003</v>
      </c>
      <c r="F453" s="233">
        <f t="shared" si="418"/>
        <v>25169.123300000003</v>
      </c>
      <c r="G453" s="186">
        <f t="shared" si="419"/>
        <v>71.755967284559532</v>
      </c>
      <c r="H453" s="186">
        <f>SUM(H454:H456)</f>
        <v>0</v>
      </c>
      <c r="I453" s="186">
        <f t="shared" ref="I453:L453" si="423">SUM(I454:I456)</f>
        <v>0</v>
      </c>
      <c r="J453" s="186">
        <f t="shared" si="423"/>
        <v>0</v>
      </c>
      <c r="K453" s="186">
        <f t="shared" si="423"/>
        <v>6761.47804</v>
      </c>
      <c r="L453" s="186">
        <f t="shared" si="423"/>
        <v>6761.47804</v>
      </c>
      <c r="M453" s="186">
        <f>L453*100/K453</f>
        <v>100</v>
      </c>
      <c r="N453" s="186">
        <f t="shared" ref="N453" si="424">SUM(N454:N456)</f>
        <v>4566.5873300000003</v>
      </c>
      <c r="O453" s="186">
        <f t="shared" ref="O453:Z453" si="425">SUM(O454:O456)</f>
        <v>4566.5873300000003</v>
      </c>
      <c r="P453" s="186">
        <f t="shared" si="425"/>
        <v>0</v>
      </c>
      <c r="Q453" s="186">
        <f t="shared" si="425"/>
        <v>3171.6548200000002</v>
      </c>
      <c r="R453" s="186">
        <f t="shared" si="425"/>
        <v>3171.6548200000002</v>
      </c>
      <c r="S453" s="186">
        <f t="shared" si="425"/>
        <v>0</v>
      </c>
      <c r="T453" s="186">
        <f t="shared" si="425"/>
        <v>2833.0964300000001</v>
      </c>
      <c r="U453" s="186">
        <f t="shared" si="425"/>
        <v>2833.0964300000001</v>
      </c>
      <c r="V453" s="186">
        <f t="shared" si="425"/>
        <v>0</v>
      </c>
      <c r="W453" s="186">
        <f t="shared" si="425"/>
        <v>2478.5817299999999</v>
      </c>
      <c r="X453" s="186">
        <f t="shared" si="425"/>
        <v>2478.5817299999999</v>
      </c>
      <c r="Y453" s="186">
        <f t="shared" si="425"/>
        <v>0</v>
      </c>
      <c r="Z453" s="186">
        <f t="shared" si="425"/>
        <v>2022.50611</v>
      </c>
      <c r="AA453" s="186">
        <f t="shared" ref="AA453:AU453" si="426">SUM(AA454:AA456)</f>
        <v>2022.50611</v>
      </c>
      <c r="AB453" s="186">
        <f t="shared" si="426"/>
        <v>0</v>
      </c>
      <c r="AC453" s="186">
        <f t="shared" si="426"/>
        <v>1541.31981</v>
      </c>
      <c r="AD453" s="186">
        <f t="shared" si="426"/>
        <v>1541.31981</v>
      </c>
      <c r="AE453" s="186">
        <f t="shared" si="426"/>
        <v>0</v>
      </c>
      <c r="AF453" s="186">
        <f t="shared" si="426"/>
        <v>1793.89903</v>
      </c>
      <c r="AG453" s="186">
        <f t="shared" si="426"/>
        <v>1793.89903</v>
      </c>
      <c r="AH453" s="186">
        <f t="shared" si="426"/>
        <v>0</v>
      </c>
      <c r="AI453" s="186">
        <f t="shared" si="426"/>
        <v>2800</v>
      </c>
      <c r="AJ453" s="186">
        <f t="shared" si="426"/>
        <v>0</v>
      </c>
      <c r="AK453" s="186">
        <f t="shared" si="426"/>
        <v>0</v>
      </c>
      <c r="AL453" s="186">
        <f t="shared" si="426"/>
        <v>0</v>
      </c>
      <c r="AM453" s="186">
        <f t="shared" si="426"/>
        <v>0</v>
      </c>
      <c r="AN453" s="186">
        <f t="shared" si="426"/>
        <v>2800</v>
      </c>
      <c r="AO453" s="186">
        <f t="shared" si="426"/>
        <v>0</v>
      </c>
      <c r="AP453" s="186">
        <f t="shared" si="426"/>
        <v>0</v>
      </c>
      <c r="AQ453" s="186">
        <f t="shared" si="426"/>
        <v>0</v>
      </c>
      <c r="AR453" s="186">
        <f t="shared" si="426"/>
        <v>0</v>
      </c>
      <c r="AS453" s="186">
        <f t="shared" si="426"/>
        <v>4306.8770000000004</v>
      </c>
      <c r="AT453" s="186">
        <f t="shared" si="426"/>
        <v>0</v>
      </c>
      <c r="AU453" s="186">
        <f t="shared" si="426"/>
        <v>0</v>
      </c>
      <c r="AV453" s="300"/>
    </row>
    <row r="454" spans="1:48">
      <c r="A454" s="298"/>
      <c r="B454" s="299"/>
      <c r="C454" s="299"/>
      <c r="D454" s="188" t="s">
        <v>37</v>
      </c>
      <c r="E454" s="233">
        <f t="shared" si="418"/>
        <v>0</v>
      </c>
      <c r="F454" s="233">
        <f t="shared" si="418"/>
        <v>0</v>
      </c>
      <c r="G454" s="186" t="e">
        <f t="shared" si="419"/>
        <v>#DIV/0!</v>
      </c>
      <c r="H454" s="184"/>
      <c r="I454" s="184"/>
      <c r="J454" s="190"/>
      <c r="K454" s="184"/>
      <c r="L454" s="184"/>
      <c r="M454" s="190"/>
      <c r="N454" s="184"/>
      <c r="O454" s="184"/>
      <c r="P454" s="190"/>
      <c r="Q454" s="184"/>
      <c r="R454" s="184"/>
      <c r="S454" s="190"/>
      <c r="T454" s="184"/>
      <c r="U454" s="184"/>
      <c r="V454" s="190"/>
      <c r="W454" s="184"/>
      <c r="X454" s="184"/>
      <c r="Y454" s="190"/>
      <c r="Z454" s="184"/>
      <c r="AA454" s="184"/>
      <c r="AB454" s="190"/>
      <c r="AC454" s="184"/>
      <c r="AD454" s="184"/>
      <c r="AE454" s="190"/>
      <c r="AF454" s="184"/>
      <c r="AG454" s="184"/>
      <c r="AH454" s="190"/>
      <c r="AI454" s="184"/>
      <c r="AJ454" s="184"/>
      <c r="AK454" s="190"/>
      <c r="AL454" s="184"/>
      <c r="AM454" s="184"/>
      <c r="AN454" s="184"/>
      <c r="AO454" s="184"/>
      <c r="AP454" s="190"/>
      <c r="AQ454" s="190"/>
      <c r="AR454" s="190"/>
      <c r="AS454" s="184"/>
      <c r="AT454" s="184"/>
      <c r="AU454" s="190"/>
      <c r="AV454" s="300"/>
    </row>
    <row r="455" spans="1:48" ht="26.4">
      <c r="A455" s="298"/>
      <c r="B455" s="299"/>
      <c r="C455" s="299"/>
      <c r="D455" s="188" t="s">
        <v>2</v>
      </c>
      <c r="E455" s="233">
        <f t="shared" si="418"/>
        <v>35076.0003</v>
      </c>
      <c r="F455" s="233">
        <f t="shared" si="418"/>
        <v>25169.123300000003</v>
      </c>
      <c r="G455" s="186">
        <f t="shared" si="419"/>
        <v>71.755967284559532</v>
      </c>
      <c r="H455" s="184"/>
      <c r="I455" s="184"/>
      <c r="J455" s="190"/>
      <c r="K455" s="184">
        <v>6761.47804</v>
      </c>
      <c r="L455" s="184">
        <v>6761.47804</v>
      </c>
      <c r="M455" s="186">
        <f>L455*100/K455</f>
        <v>100</v>
      </c>
      <c r="N455" s="184">
        <v>4566.5873300000003</v>
      </c>
      <c r="O455" s="184">
        <v>4566.5873300000003</v>
      </c>
      <c r="P455" s="190"/>
      <c r="Q455" s="184">
        <v>3171.6548200000002</v>
      </c>
      <c r="R455" s="184">
        <v>3171.6548200000002</v>
      </c>
      <c r="S455" s="190"/>
      <c r="T455" s="184">
        <v>2833.0964300000001</v>
      </c>
      <c r="U455" s="184">
        <v>2833.0964300000001</v>
      </c>
      <c r="V455" s="190"/>
      <c r="W455" s="184">
        <v>2478.5817299999999</v>
      </c>
      <c r="X455" s="184">
        <v>2478.5817299999999</v>
      </c>
      <c r="Y455" s="190"/>
      <c r="Z455" s="184">
        <v>2022.50611</v>
      </c>
      <c r="AA455" s="184">
        <v>2022.50611</v>
      </c>
      <c r="AB455" s="190"/>
      <c r="AC455" s="184">
        <v>1541.31981</v>
      </c>
      <c r="AD455" s="184">
        <v>1541.31981</v>
      </c>
      <c r="AE455" s="190"/>
      <c r="AF455" s="184">
        <v>1793.89903</v>
      </c>
      <c r="AG455" s="184">
        <v>1793.89903</v>
      </c>
      <c r="AH455" s="190"/>
      <c r="AI455" s="184">
        <v>2800</v>
      </c>
      <c r="AJ455" s="184"/>
      <c r="AK455" s="190"/>
      <c r="AL455" s="190"/>
      <c r="AM455" s="190"/>
      <c r="AN455" s="184">
        <v>2800</v>
      </c>
      <c r="AO455" s="184"/>
      <c r="AP455" s="190"/>
      <c r="AQ455" s="190"/>
      <c r="AR455" s="190"/>
      <c r="AS455" s="184">
        <v>4306.8770000000004</v>
      </c>
      <c r="AT455" s="184"/>
      <c r="AU455" s="190"/>
      <c r="AV455" s="300"/>
    </row>
    <row r="456" spans="1:48">
      <c r="A456" s="298"/>
      <c r="B456" s="299"/>
      <c r="C456" s="299"/>
      <c r="D456" s="188" t="s">
        <v>43</v>
      </c>
      <c r="E456" s="233">
        <f t="shared" si="418"/>
        <v>0</v>
      </c>
      <c r="F456" s="233">
        <f t="shared" si="418"/>
        <v>0</v>
      </c>
      <c r="G456" s="186" t="e">
        <f t="shared" si="419"/>
        <v>#DIV/0!</v>
      </c>
      <c r="H456" s="184"/>
      <c r="I456" s="184"/>
      <c r="J456" s="190"/>
      <c r="K456" s="184"/>
      <c r="L456" s="184"/>
      <c r="M456" s="190"/>
      <c r="N456" s="184"/>
      <c r="O456" s="184"/>
      <c r="P456" s="190"/>
      <c r="Q456" s="184"/>
      <c r="R456" s="184"/>
      <c r="S456" s="190"/>
      <c r="T456" s="184"/>
      <c r="U456" s="184"/>
      <c r="V456" s="190"/>
      <c r="W456" s="184"/>
      <c r="X456" s="184"/>
      <c r="Y456" s="190"/>
      <c r="Z456" s="184"/>
      <c r="AA456" s="184"/>
      <c r="AB456" s="190"/>
      <c r="AC456" s="184"/>
      <c r="AD456" s="184"/>
      <c r="AE456" s="190"/>
      <c r="AF456" s="184"/>
      <c r="AG456" s="184"/>
      <c r="AH456" s="190"/>
      <c r="AI456" s="184"/>
      <c r="AJ456" s="184"/>
      <c r="AK456" s="190"/>
      <c r="AL456" s="190"/>
      <c r="AM456" s="190"/>
      <c r="AN456" s="184"/>
      <c r="AO456" s="184"/>
      <c r="AP456" s="190"/>
      <c r="AQ456" s="190"/>
      <c r="AR456" s="190"/>
      <c r="AS456" s="184"/>
      <c r="AT456" s="184"/>
      <c r="AU456" s="190"/>
      <c r="AV456" s="300"/>
    </row>
    <row r="457" spans="1:48" ht="27">
      <c r="A457" s="298"/>
      <c r="B457" s="299"/>
      <c r="C457" s="299"/>
      <c r="D457" s="189" t="s">
        <v>273</v>
      </c>
      <c r="E457" s="233">
        <f t="shared" si="418"/>
        <v>0</v>
      </c>
      <c r="F457" s="233">
        <f t="shared" si="418"/>
        <v>0</v>
      </c>
      <c r="G457" s="186" t="e">
        <f t="shared" si="419"/>
        <v>#DIV/0!</v>
      </c>
      <c r="H457" s="184"/>
      <c r="I457" s="184"/>
      <c r="J457" s="190"/>
      <c r="K457" s="184"/>
      <c r="L457" s="184"/>
      <c r="M457" s="190"/>
      <c r="N457" s="184"/>
      <c r="O457" s="184"/>
      <c r="P457" s="190"/>
      <c r="Q457" s="184"/>
      <c r="R457" s="184"/>
      <c r="S457" s="190"/>
      <c r="T457" s="184"/>
      <c r="U457" s="184"/>
      <c r="V457" s="190"/>
      <c r="W457" s="184"/>
      <c r="X457" s="184"/>
      <c r="Y457" s="190"/>
      <c r="Z457" s="184"/>
      <c r="AA457" s="184"/>
      <c r="AB457" s="190"/>
      <c r="AC457" s="184"/>
      <c r="AD457" s="184"/>
      <c r="AE457" s="190"/>
      <c r="AF457" s="184"/>
      <c r="AG457" s="184"/>
      <c r="AH457" s="190"/>
      <c r="AI457" s="184"/>
      <c r="AJ457" s="184"/>
      <c r="AK457" s="190"/>
      <c r="AL457" s="190"/>
      <c r="AM457" s="190"/>
      <c r="AN457" s="184"/>
      <c r="AO457" s="184"/>
      <c r="AP457" s="190"/>
      <c r="AQ457" s="190"/>
      <c r="AR457" s="190"/>
      <c r="AS457" s="184"/>
      <c r="AT457" s="184"/>
      <c r="AU457" s="190"/>
      <c r="AV457" s="300"/>
    </row>
    <row r="458" spans="1:48">
      <c r="A458" s="298" t="s">
        <v>369</v>
      </c>
      <c r="B458" s="299" t="s">
        <v>370</v>
      </c>
      <c r="C458" s="299" t="s">
        <v>438</v>
      </c>
      <c r="D458" s="192" t="s">
        <v>41</v>
      </c>
      <c r="E458" s="233">
        <f t="shared" si="418"/>
        <v>15260.500000000002</v>
      </c>
      <c r="F458" s="233">
        <f t="shared" si="418"/>
        <v>8225.2911300000014</v>
      </c>
      <c r="G458" s="186">
        <f t="shared" si="419"/>
        <v>53.899224337341501</v>
      </c>
      <c r="H458" s="186">
        <f>SUM(H459:H461)</f>
        <v>0</v>
      </c>
      <c r="I458" s="186">
        <f t="shared" ref="I458:AU458" si="427">SUM(I459:I461)</f>
        <v>0</v>
      </c>
      <c r="J458" s="186">
        <f t="shared" si="427"/>
        <v>0</v>
      </c>
      <c r="K458" s="186">
        <f t="shared" si="427"/>
        <v>0</v>
      </c>
      <c r="L458" s="186">
        <f t="shared" si="427"/>
        <v>0</v>
      </c>
      <c r="M458" s="186">
        <f t="shared" si="427"/>
        <v>0</v>
      </c>
      <c r="N458" s="186">
        <f t="shared" si="427"/>
        <v>3621.0869200000002</v>
      </c>
      <c r="O458" s="186">
        <f t="shared" si="427"/>
        <v>3621.0869200000002</v>
      </c>
      <c r="P458" s="186">
        <f t="shared" si="427"/>
        <v>0</v>
      </c>
      <c r="Q458" s="186">
        <f t="shared" si="427"/>
        <v>1284.2227700000001</v>
      </c>
      <c r="R458" s="186">
        <f t="shared" si="427"/>
        <v>1284.2227700000001</v>
      </c>
      <c r="S458" s="186">
        <f t="shared" si="427"/>
        <v>0</v>
      </c>
      <c r="T458" s="186">
        <f t="shared" si="427"/>
        <v>1378.4755</v>
      </c>
      <c r="U458" s="186">
        <f t="shared" si="427"/>
        <v>1378.4755</v>
      </c>
      <c r="V458" s="186">
        <f t="shared" si="427"/>
        <v>0</v>
      </c>
      <c r="W458" s="186">
        <f t="shared" si="427"/>
        <v>972.73587999999995</v>
      </c>
      <c r="X458" s="186">
        <f t="shared" si="427"/>
        <v>972.73587999999995</v>
      </c>
      <c r="Y458" s="186">
        <f t="shared" si="427"/>
        <v>0</v>
      </c>
      <c r="Z458" s="186">
        <f t="shared" si="427"/>
        <v>390.88884999999999</v>
      </c>
      <c r="AA458" s="186">
        <f t="shared" si="427"/>
        <v>390.88884999999999</v>
      </c>
      <c r="AB458" s="186">
        <f t="shared" si="427"/>
        <v>0</v>
      </c>
      <c r="AC458" s="186">
        <f t="shared" si="427"/>
        <v>0</v>
      </c>
      <c r="AD458" s="186">
        <f t="shared" si="427"/>
        <v>0</v>
      </c>
      <c r="AE458" s="186">
        <f t="shared" si="427"/>
        <v>0</v>
      </c>
      <c r="AF458" s="186">
        <f t="shared" si="427"/>
        <v>577.88121000000001</v>
      </c>
      <c r="AG458" s="186">
        <f t="shared" si="427"/>
        <v>577.88121000000001</v>
      </c>
      <c r="AH458" s="186">
        <f t="shared" si="427"/>
        <v>0</v>
      </c>
      <c r="AI458" s="186">
        <f t="shared" si="427"/>
        <v>1350</v>
      </c>
      <c r="AJ458" s="186">
        <f t="shared" si="427"/>
        <v>0</v>
      </c>
      <c r="AK458" s="186">
        <f t="shared" si="427"/>
        <v>0</v>
      </c>
      <c r="AL458" s="186">
        <f t="shared" si="427"/>
        <v>0</v>
      </c>
      <c r="AM458" s="186">
        <f t="shared" si="427"/>
        <v>0</v>
      </c>
      <c r="AN458" s="186">
        <f t="shared" si="427"/>
        <v>1350</v>
      </c>
      <c r="AO458" s="186">
        <f t="shared" si="427"/>
        <v>0</v>
      </c>
      <c r="AP458" s="186">
        <f t="shared" si="427"/>
        <v>0</v>
      </c>
      <c r="AQ458" s="186">
        <f t="shared" si="427"/>
        <v>0</v>
      </c>
      <c r="AR458" s="186">
        <f t="shared" si="427"/>
        <v>0</v>
      </c>
      <c r="AS458" s="186">
        <f t="shared" si="427"/>
        <v>4335.2088700000004</v>
      </c>
      <c r="AT458" s="186">
        <f t="shared" si="427"/>
        <v>0</v>
      </c>
      <c r="AU458" s="186">
        <f t="shared" si="427"/>
        <v>0</v>
      </c>
      <c r="AV458" s="300"/>
    </row>
    <row r="459" spans="1:48">
      <c r="A459" s="298"/>
      <c r="B459" s="299"/>
      <c r="C459" s="299"/>
      <c r="D459" s="188" t="s">
        <v>37</v>
      </c>
      <c r="E459" s="233">
        <f t="shared" si="418"/>
        <v>0</v>
      </c>
      <c r="F459" s="233">
        <f t="shared" si="418"/>
        <v>0</v>
      </c>
      <c r="G459" s="186" t="e">
        <f t="shared" si="419"/>
        <v>#DIV/0!</v>
      </c>
      <c r="H459" s="184"/>
      <c r="I459" s="184"/>
      <c r="J459" s="190"/>
      <c r="K459" s="184"/>
      <c r="L459" s="184"/>
      <c r="M459" s="190"/>
      <c r="N459" s="184"/>
      <c r="O459" s="184"/>
      <c r="P459" s="190"/>
      <c r="Q459" s="184"/>
      <c r="R459" s="184"/>
      <c r="S459" s="190"/>
      <c r="T459" s="184"/>
      <c r="U459" s="184"/>
      <c r="V459" s="190"/>
      <c r="W459" s="184"/>
      <c r="X459" s="184"/>
      <c r="Y459" s="190"/>
      <c r="Z459" s="184"/>
      <c r="AA459" s="184"/>
      <c r="AB459" s="190"/>
      <c r="AC459" s="184"/>
      <c r="AD459" s="184"/>
      <c r="AE459" s="190"/>
      <c r="AF459" s="184"/>
      <c r="AG459" s="184"/>
      <c r="AH459" s="190"/>
      <c r="AI459" s="184"/>
      <c r="AJ459" s="184"/>
      <c r="AK459" s="190"/>
      <c r="AL459" s="184"/>
      <c r="AM459" s="184"/>
      <c r="AN459" s="184"/>
      <c r="AO459" s="184"/>
      <c r="AP459" s="190"/>
      <c r="AQ459" s="190"/>
      <c r="AR459" s="190"/>
      <c r="AS459" s="184"/>
      <c r="AT459" s="184"/>
      <c r="AU459" s="190"/>
      <c r="AV459" s="300"/>
    </row>
    <row r="460" spans="1:48" ht="26.4">
      <c r="A460" s="298"/>
      <c r="B460" s="299"/>
      <c r="C460" s="299"/>
      <c r="D460" s="188" t="s">
        <v>2</v>
      </c>
      <c r="E460" s="233">
        <f t="shared" si="418"/>
        <v>15260.500000000002</v>
      </c>
      <c r="F460" s="233">
        <f t="shared" si="418"/>
        <v>8225.2911300000014</v>
      </c>
      <c r="G460" s="186">
        <f t="shared" si="419"/>
        <v>53.899224337341501</v>
      </c>
      <c r="H460" s="184"/>
      <c r="I460" s="184"/>
      <c r="J460" s="190"/>
      <c r="K460" s="184"/>
      <c r="L460" s="184"/>
      <c r="M460" s="190"/>
      <c r="N460" s="184">
        <v>3621.0869200000002</v>
      </c>
      <c r="O460" s="184">
        <v>3621.0869200000002</v>
      </c>
      <c r="P460" s="190"/>
      <c r="Q460" s="184">
        <v>1284.2227700000001</v>
      </c>
      <c r="R460" s="184">
        <v>1284.2227700000001</v>
      </c>
      <c r="S460" s="190"/>
      <c r="T460" s="184">
        <v>1378.4755</v>
      </c>
      <c r="U460" s="184">
        <v>1378.4755</v>
      </c>
      <c r="V460" s="190"/>
      <c r="W460" s="184">
        <v>972.73587999999995</v>
      </c>
      <c r="X460" s="184">
        <v>972.73587999999995</v>
      </c>
      <c r="Y460" s="190"/>
      <c r="Z460" s="184">
        <v>390.88884999999999</v>
      </c>
      <c r="AA460" s="184">
        <v>390.88884999999999</v>
      </c>
      <c r="AB460" s="190"/>
      <c r="AC460" s="184"/>
      <c r="AD460" s="184"/>
      <c r="AE460" s="190"/>
      <c r="AF460" s="184">
        <v>577.88121000000001</v>
      </c>
      <c r="AG460" s="184">
        <v>577.88121000000001</v>
      </c>
      <c r="AH460" s="190"/>
      <c r="AI460" s="184">
        <v>1350</v>
      </c>
      <c r="AJ460" s="184"/>
      <c r="AK460" s="190"/>
      <c r="AL460" s="190"/>
      <c r="AM460" s="190"/>
      <c r="AN460" s="184">
        <v>1350</v>
      </c>
      <c r="AO460" s="184"/>
      <c r="AP460" s="190"/>
      <c r="AQ460" s="190"/>
      <c r="AR460" s="190"/>
      <c r="AS460" s="184">
        <v>4335.2088700000004</v>
      </c>
      <c r="AT460" s="184"/>
      <c r="AU460" s="190"/>
      <c r="AV460" s="300"/>
    </row>
    <row r="461" spans="1:48">
      <c r="A461" s="298"/>
      <c r="B461" s="299"/>
      <c r="C461" s="299"/>
      <c r="D461" s="188" t="s">
        <v>43</v>
      </c>
      <c r="E461" s="233">
        <f t="shared" si="418"/>
        <v>0</v>
      </c>
      <c r="F461" s="233">
        <f t="shared" si="418"/>
        <v>0</v>
      </c>
      <c r="G461" s="186" t="e">
        <f t="shared" si="419"/>
        <v>#DIV/0!</v>
      </c>
      <c r="H461" s="184"/>
      <c r="I461" s="184"/>
      <c r="J461" s="190"/>
      <c r="K461" s="184"/>
      <c r="L461" s="184"/>
      <c r="M461" s="190"/>
      <c r="N461" s="184"/>
      <c r="O461" s="184"/>
      <c r="P461" s="190"/>
      <c r="Q461" s="184"/>
      <c r="R461" s="184"/>
      <c r="S461" s="190"/>
      <c r="T461" s="184"/>
      <c r="U461" s="184"/>
      <c r="V461" s="190"/>
      <c r="W461" s="184"/>
      <c r="X461" s="184"/>
      <c r="Y461" s="190"/>
      <c r="Z461" s="184"/>
      <c r="AA461" s="184"/>
      <c r="AB461" s="190"/>
      <c r="AC461" s="184"/>
      <c r="AD461" s="184"/>
      <c r="AE461" s="190"/>
      <c r="AF461" s="184"/>
      <c r="AG461" s="184"/>
      <c r="AH461" s="190"/>
      <c r="AI461" s="184"/>
      <c r="AJ461" s="184"/>
      <c r="AK461" s="190"/>
      <c r="AL461" s="190"/>
      <c r="AM461" s="190"/>
      <c r="AN461" s="184"/>
      <c r="AO461" s="184"/>
      <c r="AP461" s="190"/>
      <c r="AQ461" s="190"/>
      <c r="AR461" s="190"/>
      <c r="AS461" s="184"/>
      <c r="AT461" s="184"/>
      <c r="AU461" s="190"/>
      <c r="AV461" s="300"/>
    </row>
    <row r="462" spans="1:48" ht="27">
      <c r="A462" s="298"/>
      <c r="B462" s="299"/>
      <c r="C462" s="299"/>
      <c r="D462" s="189" t="s">
        <v>273</v>
      </c>
      <c r="E462" s="233">
        <f t="shared" si="418"/>
        <v>0</v>
      </c>
      <c r="F462" s="233">
        <f t="shared" si="418"/>
        <v>0</v>
      </c>
      <c r="G462" s="186" t="e">
        <f t="shared" si="419"/>
        <v>#DIV/0!</v>
      </c>
      <c r="H462" s="184"/>
      <c r="I462" s="184"/>
      <c r="J462" s="190"/>
      <c r="K462" s="184"/>
      <c r="L462" s="184"/>
      <c r="M462" s="190"/>
      <c r="N462" s="184"/>
      <c r="O462" s="184"/>
      <c r="P462" s="190"/>
      <c r="Q462" s="184"/>
      <c r="R462" s="184"/>
      <c r="S462" s="190"/>
      <c r="T462" s="184"/>
      <c r="U462" s="184"/>
      <c r="V462" s="190"/>
      <c r="W462" s="184"/>
      <c r="X462" s="184"/>
      <c r="Y462" s="190"/>
      <c r="Z462" s="184"/>
      <c r="AA462" s="184"/>
      <c r="AB462" s="190"/>
      <c r="AC462" s="184"/>
      <c r="AD462" s="184"/>
      <c r="AE462" s="190"/>
      <c r="AF462" s="184"/>
      <c r="AG462" s="184"/>
      <c r="AH462" s="190"/>
      <c r="AI462" s="184"/>
      <c r="AJ462" s="184"/>
      <c r="AK462" s="190"/>
      <c r="AL462" s="190"/>
      <c r="AM462" s="190"/>
      <c r="AN462" s="184"/>
      <c r="AO462" s="184"/>
      <c r="AP462" s="190"/>
      <c r="AQ462" s="190"/>
      <c r="AR462" s="190"/>
      <c r="AS462" s="184"/>
      <c r="AT462" s="184"/>
      <c r="AU462" s="190"/>
      <c r="AV462" s="300"/>
    </row>
    <row r="463" spans="1:48">
      <c r="A463" s="298" t="s">
        <v>369</v>
      </c>
      <c r="B463" s="299" t="s">
        <v>371</v>
      </c>
      <c r="C463" s="299" t="s">
        <v>438</v>
      </c>
      <c r="D463" s="192" t="s">
        <v>41</v>
      </c>
      <c r="E463" s="233">
        <f t="shared" si="418"/>
        <v>10286.799999999999</v>
      </c>
      <c r="F463" s="233">
        <f t="shared" si="418"/>
        <v>5483.5274099999997</v>
      </c>
      <c r="G463" s="186">
        <f t="shared" si="419"/>
        <v>53.306445250223589</v>
      </c>
      <c r="H463" s="186">
        <f>SUM(H464:H466)</f>
        <v>0</v>
      </c>
      <c r="I463" s="186">
        <f t="shared" ref="I463:L463" si="428">SUM(I464:I466)</f>
        <v>0</v>
      </c>
      <c r="J463" s="186">
        <f t="shared" si="428"/>
        <v>0</v>
      </c>
      <c r="K463" s="186">
        <f t="shared" si="428"/>
        <v>0</v>
      </c>
      <c r="L463" s="186">
        <f t="shared" si="428"/>
        <v>0</v>
      </c>
      <c r="M463" s="186">
        <f t="shared" ref="M463" si="429">SUM(M464:M466)</f>
        <v>0</v>
      </c>
      <c r="N463" s="186">
        <f t="shared" ref="N463:AU463" si="430">SUM(N464:N466)</f>
        <v>2414.0579400000001</v>
      </c>
      <c r="O463" s="186">
        <f t="shared" si="430"/>
        <v>2414.0579400000001</v>
      </c>
      <c r="P463" s="186">
        <f t="shared" si="430"/>
        <v>0</v>
      </c>
      <c r="Q463" s="186">
        <f t="shared" si="430"/>
        <v>856.14851999999996</v>
      </c>
      <c r="R463" s="186">
        <f t="shared" si="430"/>
        <v>856.14851999999996</v>
      </c>
      <c r="S463" s="186">
        <f t="shared" si="430"/>
        <v>0</v>
      </c>
      <c r="T463" s="186">
        <f t="shared" si="430"/>
        <v>918.98366999999996</v>
      </c>
      <c r="U463" s="186">
        <f t="shared" si="430"/>
        <v>918.98366999999996</v>
      </c>
      <c r="V463" s="186">
        <f t="shared" si="430"/>
        <v>0</v>
      </c>
      <c r="W463" s="186">
        <f t="shared" si="430"/>
        <v>648.49058000000002</v>
      </c>
      <c r="X463" s="186">
        <f t="shared" si="430"/>
        <v>648.49058000000002</v>
      </c>
      <c r="Y463" s="186">
        <f t="shared" si="430"/>
        <v>0</v>
      </c>
      <c r="Z463" s="186">
        <f t="shared" si="430"/>
        <v>260.59257000000002</v>
      </c>
      <c r="AA463" s="186">
        <f t="shared" si="430"/>
        <v>260.59257000000002</v>
      </c>
      <c r="AB463" s="186">
        <f t="shared" si="430"/>
        <v>0</v>
      </c>
      <c r="AC463" s="186">
        <f t="shared" si="430"/>
        <v>0</v>
      </c>
      <c r="AD463" s="186">
        <f t="shared" si="430"/>
        <v>0</v>
      </c>
      <c r="AE463" s="186">
        <f t="shared" si="430"/>
        <v>0</v>
      </c>
      <c r="AF463" s="186">
        <f t="shared" si="430"/>
        <v>385.25412999999998</v>
      </c>
      <c r="AG463" s="186">
        <f t="shared" si="430"/>
        <v>385.25412999999998</v>
      </c>
      <c r="AH463" s="186">
        <f t="shared" si="430"/>
        <v>0</v>
      </c>
      <c r="AI463" s="186">
        <f t="shared" si="430"/>
        <v>1003</v>
      </c>
      <c r="AJ463" s="186">
        <f t="shared" si="430"/>
        <v>0</v>
      </c>
      <c r="AK463" s="186">
        <f t="shared" si="430"/>
        <v>0</v>
      </c>
      <c r="AL463" s="186">
        <f t="shared" si="430"/>
        <v>0</v>
      </c>
      <c r="AM463" s="186">
        <f t="shared" si="430"/>
        <v>0</v>
      </c>
      <c r="AN463" s="186">
        <f t="shared" si="430"/>
        <v>500</v>
      </c>
      <c r="AO463" s="186">
        <f t="shared" si="430"/>
        <v>0</v>
      </c>
      <c r="AP463" s="186">
        <f t="shared" si="430"/>
        <v>0</v>
      </c>
      <c r="AQ463" s="186">
        <f t="shared" si="430"/>
        <v>0</v>
      </c>
      <c r="AR463" s="186">
        <f t="shared" si="430"/>
        <v>0</v>
      </c>
      <c r="AS463" s="186">
        <f t="shared" si="430"/>
        <v>3300.27259</v>
      </c>
      <c r="AT463" s="186">
        <f t="shared" si="430"/>
        <v>0</v>
      </c>
      <c r="AU463" s="186">
        <f t="shared" si="430"/>
        <v>0</v>
      </c>
      <c r="AV463" s="300"/>
    </row>
    <row r="464" spans="1:48">
      <c r="A464" s="298"/>
      <c r="B464" s="299"/>
      <c r="C464" s="299"/>
      <c r="D464" s="188" t="s">
        <v>37</v>
      </c>
      <c r="E464" s="233">
        <f t="shared" si="418"/>
        <v>0</v>
      </c>
      <c r="F464" s="233">
        <f t="shared" si="418"/>
        <v>0</v>
      </c>
      <c r="G464" s="186" t="e">
        <f t="shared" si="419"/>
        <v>#DIV/0!</v>
      </c>
      <c r="H464" s="184"/>
      <c r="I464" s="184"/>
      <c r="J464" s="190"/>
      <c r="K464" s="184"/>
      <c r="L464" s="184"/>
      <c r="M464" s="190"/>
      <c r="N464" s="184"/>
      <c r="O464" s="184"/>
      <c r="P464" s="190"/>
      <c r="Q464" s="184"/>
      <c r="R464" s="184"/>
      <c r="S464" s="190"/>
      <c r="T464" s="184"/>
      <c r="U464" s="184"/>
      <c r="V464" s="190"/>
      <c r="W464" s="184"/>
      <c r="X464" s="184"/>
      <c r="Y464" s="190"/>
      <c r="Z464" s="184"/>
      <c r="AA464" s="184"/>
      <c r="AB464" s="190"/>
      <c r="AC464" s="184"/>
      <c r="AD464" s="184"/>
      <c r="AE464" s="190"/>
      <c r="AF464" s="184"/>
      <c r="AG464" s="184"/>
      <c r="AH464" s="190"/>
      <c r="AI464" s="184"/>
      <c r="AJ464" s="184"/>
      <c r="AK464" s="190"/>
      <c r="AL464" s="184"/>
      <c r="AM464" s="184"/>
      <c r="AN464" s="184"/>
      <c r="AO464" s="184"/>
      <c r="AP464" s="190"/>
      <c r="AQ464" s="190"/>
      <c r="AR464" s="190"/>
      <c r="AS464" s="184"/>
      <c r="AT464" s="184"/>
      <c r="AU464" s="190"/>
      <c r="AV464" s="300"/>
    </row>
    <row r="465" spans="1:48" ht="26.4">
      <c r="A465" s="298"/>
      <c r="B465" s="299"/>
      <c r="C465" s="299"/>
      <c r="D465" s="188" t="s">
        <v>2</v>
      </c>
      <c r="E465" s="233">
        <f t="shared" si="418"/>
        <v>0</v>
      </c>
      <c r="F465" s="233">
        <f t="shared" si="418"/>
        <v>0</v>
      </c>
      <c r="G465" s="186" t="e">
        <f t="shared" si="419"/>
        <v>#DIV/0!</v>
      </c>
      <c r="H465" s="184"/>
      <c r="I465" s="184"/>
      <c r="J465" s="190"/>
      <c r="K465" s="184"/>
      <c r="L465" s="184"/>
      <c r="M465" s="190"/>
      <c r="N465" s="184"/>
      <c r="O465" s="184"/>
      <c r="P465" s="190"/>
      <c r="Q465" s="184"/>
      <c r="R465" s="184"/>
      <c r="S465" s="190"/>
      <c r="T465" s="184"/>
      <c r="U465" s="184"/>
      <c r="V465" s="190"/>
      <c r="W465" s="184"/>
      <c r="X465" s="184"/>
      <c r="Y465" s="190"/>
      <c r="Z465" s="184"/>
      <c r="AA465" s="184"/>
      <c r="AB465" s="190"/>
      <c r="AC465" s="184"/>
      <c r="AD465" s="184"/>
      <c r="AE465" s="190"/>
      <c r="AF465" s="184"/>
      <c r="AG465" s="184"/>
      <c r="AH465" s="190"/>
      <c r="AI465" s="184"/>
      <c r="AJ465" s="184"/>
      <c r="AK465" s="190"/>
      <c r="AL465" s="190"/>
      <c r="AM465" s="190"/>
      <c r="AN465" s="184"/>
      <c r="AO465" s="184"/>
      <c r="AP465" s="190"/>
      <c r="AQ465" s="190"/>
      <c r="AR465" s="190"/>
      <c r="AS465" s="184"/>
      <c r="AT465" s="184"/>
      <c r="AU465" s="190"/>
      <c r="AV465" s="300"/>
    </row>
    <row r="466" spans="1:48">
      <c r="A466" s="298"/>
      <c r="B466" s="299"/>
      <c r="C466" s="299"/>
      <c r="D466" s="188" t="s">
        <v>43</v>
      </c>
      <c r="E466" s="233">
        <f t="shared" si="418"/>
        <v>10286.799999999999</v>
      </c>
      <c r="F466" s="233">
        <f t="shared" si="418"/>
        <v>5483.5274099999997</v>
      </c>
      <c r="G466" s="186">
        <f t="shared" si="419"/>
        <v>53.306445250223589</v>
      </c>
      <c r="H466" s="184"/>
      <c r="I466" s="184"/>
      <c r="J466" s="190"/>
      <c r="K466" s="184"/>
      <c r="L466" s="184"/>
      <c r="M466" s="190"/>
      <c r="N466" s="184">
        <v>2414.0579400000001</v>
      </c>
      <c r="O466" s="184">
        <v>2414.0579400000001</v>
      </c>
      <c r="P466" s="190"/>
      <c r="Q466" s="184">
        <v>856.14851999999996</v>
      </c>
      <c r="R466" s="184">
        <v>856.14851999999996</v>
      </c>
      <c r="S466" s="190"/>
      <c r="T466" s="184">
        <v>918.98366999999996</v>
      </c>
      <c r="U466" s="184">
        <v>918.98366999999996</v>
      </c>
      <c r="V466" s="190"/>
      <c r="W466" s="184">
        <v>648.49058000000002</v>
      </c>
      <c r="X466" s="184">
        <v>648.49058000000002</v>
      </c>
      <c r="Y466" s="190"/>
      <c r="Z466" s="184">
        <v>260.59257000000002</v>
      </c>
      <c r="AA466" s="184">
        <v>260.59257000000002</v>
      </c>
      <c r="AB466" s="190"/>
      <c r="AC466" s="184"/>
      <c r="AD466" s="184"/>
      <c r="AE466" s="190"/>
      <c r="AF466" s="184">
        <v>385.25412999999998</v>
      </c>
      <c r="AG466" s="184">
        <v>385.25412999999998</v>
      </c>
      <c r="AH466" s="190"/>
      <c r="AI466" s="184">
        <v>1003</v>
      </c>
      <c r="AJ466" s="184"/>
      <c r="AK466" s="190"/>
      <c r="AL466" s="190"/>
      <c r="AM466" s="190"/>
      <c r="AN466" s="184">
        <v>500</v>
      </c>
      <c r="AO466" s="184"/>
      <c r="AP466" s="190"/>
      <c r="AQ466" s="190"/>
      <c r="AR466" s="190"/>
      <c r="AS466" s="184">
        <v>3300.27259</v>
      </c>
      <c r="AT466" s="184"/>
      <c r="AU466" s="190"/>
      <c r="AV466" s="300"/>
    </row>
    <row r="467" spans="1:48" ht="27">
      <c r="A467" s="298"/>
      <c r="B467" s="299"/>
      <c r="C467" s="299"/>
      <c r="D467" s="189" t="s">
        <v>273</v>
      </c>
      <c r="E467" s="233">
        <f t="shared" si="418"/>
        <v>0</v>
      </c>
      <c r="F467" s="233">
        <f t="shared" si="418"/>
        <v>0</v>
      </c>
      <c r="G467" s="186" t="e">
        <f t="shared" si="419"/>
        <v>#DIV/0!</v>
      </c>
      <c r="H467" s="184"/>
      <c r="I467" s="184"/>
      <c r="J467" s="190"/>
      <c r="K467" s="184"/>
      <c r="L467" s="184"/>
      <c r="M467" s="190"/>
      <c r="N467" s="184"/>
      <c r="O467" s="184"/>
      <c r="P467" s="190"/>
      <c r="Q467" s="184"/>
      <c r="R467" s="184"/>
      <c r="S467" s="190"/>
      <c r="T467" s="184"/>
      <c r="U467" s="184"/>
      <c r="V467" s="190"/>
      <c r="W467" s="184"/>
      <c r="X467" s="184"/>
      <c r="Y467" s="190"/>
      <c r="Z467" s="184"/>
      <c r="AA467" s="184"/>
      <c r="AB467" s="190"/>
      <c r="AC467" s="184"/>
      <c r="AD467" s="184"/>
      <c r="AE467" s="190"/>
      <c r="AF467" s="184"/>
      <c r="AG467" s="184"/>
      <c r="AH467" s="190"/>
      <c r="AI467" s="184"/>
      <c r="AJ467" s="184"/>
      <c r="AK467" s="190"/>
      <c r="AL467" s="190"/>
      <c r="AM467" s="190"/>
      <c r="AN467" s="184"/>
      <c r="AO467" s="184"/>
      <c r="AP467" s="190"/>
      <c r="AQ467" s="190"/>
      <c r="AR467" s="190"/>
      <c r="AS467" s="184"/>
      <c r="AT467" s="184"/>
      <c r="AU467" s="190"/>
      <c r="AV467" s="300"/>
    </row>
    <row r="468" spans="1:48">
      <c r="A468" s="306" t="s">
        <v>381</v>
      </c>
      <c r="B468" s="306"/>
      <c r="C468" s="306"/>
      <c r="D468" s="192" t="s">
        <v>41</v>
      </c>
      <c r="E468" s="233">
        <f t="shared" si="418"/>
        <v>60623.300300000003</v>
      </c>
      <c r="F468" s="233">
        <f t="shared" si="418"/>
        <v>38877.94184</v>
      </c>
      <c r="G468" s="186">
        <f t="shared" si="419"/>
        <v>64.130361837130138</v>
      </c>
      <c r="H468" s="186">
        <f>H469+H470+H471</f>
        <v>0</v>
      </c>
      <c r="I468" s="186">
        <f t="shared" ref="I468:AU468" si="431">I469+I470+I471</f>
        <v>0</v>
      </c>
      <c r="J468" s="186">
        <f t="shared" si="431"/>
        <v>0</v>
      </c>
      <c r="K468" s="186">
        <f t="shared" si="431"/>
        <v>6761.47804</v>
      </c>
      <c r="L468" s="186">
        <f t="shared" si="431"/>
        <v>6761.47804</v>
      </c>
      <c r="M468" s="186">
        <f t="shared" si="431"/>
        <v>100</v>
      </c>
      <c r="N468" s="186">
        <f t="shared" si="431"/>
        <v>10601.732190000001</v>
      </c>
      <c r="O468" s="186">
        <f t="shared" si="431"/>
        <v>10601.732190000001</v>
      </c>
      <c r="P468" s="186">
        <f t="shared" si="431"/>
        <v>0</v>
      </c>
      <c r="Q468" s="186">
        <f t="shared" si="431"/>
        <v>5312.0261099999998</v>
      </c>
      <c r="R468" s="186">
        <f t="shared" si="431"/>
        <v>5312.0261099999998</v>
      </c>
      <c r="S468" s="186">
        <f t="shared" si="431"/>
        <v>0</v>
      </c>
      <c r="T468" s="186">
        <f t="shared" si="431"/>
        <v>5130.5555999999997</v>
      </c>
      <c r="U468" s="186">
        <f t="shared" si="431"/>
        <v>5130.5555999999997</v>
      </c>
      <c r="V468" s="186">
        <f t="shared" si="431"/>
        <v>0</v>
      </c>
      <c r="W468" s="186">
        <f t="shared" si="431"/>
        <v>4099.8081899999997</v>
      </c>
      <c r="X468" s="186">
        <f t="shared" si="431"/>
        <v>4099.8081899999997</v>
      </c>
      <c r="Y468" s="186">
        <f t="shared" si="431"/>
        <v>0</v>
      </c>
      <c r="Z468" s="186">
        <f t="shared" si="431"/>
        <v>2673.9875300000003</v>
      </c>
      <c r="AA468" s="186">
        <f t="shared" si="431"/>
        <v>2673.9875300000003</v>
      </c>
      <c r="AB468" s="186">
        <f t="shared" si="431"/>
        <v>0</v>
      </c>
      <c r="AC468" s="186">
        <f t="shared" si="431"/>
        <v>1541.31981</v>
      </c>
      <c r="AD468" s="186">
        <f t="shared" si="431"/>
        <v>1541.31981</v>
      </c>
      <c r="AE468" s="186">
        <f t="shared" si="431"/>
        <v>0</v>
      </c>
      <c r="AF468" s="186">
        <f t="shared" si="431"/>
        <v>2757.0343699999999</v>
      </c>
      <c r="AG468" s="186">
        <f t="shared" si="431"/>
        <v>2757.0343699999999</v>
      </c>
      <c r="AH468" s="186">
        <f t="shared" si="431"/>
        <v>0</v>
      </c>
      <c r="AI468" s="186">
        <f t="shared" si="431"/>
        <v>5153</v>
      </c>
      <c r="AJ468" s="186">
        <f t="shared" si="431"/>
        <v>0</v>
      </c>
      <c r="AK468" s="186">
        <f t="shared" si="431"/>
        <v>0</v>
      </c>
      <c r="AL468" s="186">
        <f t="shared" si="431"/>
        <v>0</v>
      </c>
      <c r="AM468" s="186">
        <f t="shared" si="431"/>
        <v>0</v>
      </c>
      <c r="AN468" s="186">
        <f t="shared" si="431"/>
        <v>4650</v>
      </c>
      <c r="AO468" s="186">
        <f t="shared" si="431"/>
        <v>0</v>
      </c>
      <c r="AP468" s="186">
        <f t="shared" si="431"/>
        <v>0</v>
      </c>
      <c r="AQ468" s="186">
        <f t="shared" si="431"/>
        <v>0</v>
      </c>
      <c r="AR468" s="186">
        <f t="shared" si="431"/>
        <v>0</v>
      </c>
      <c r="AS468" s="186">
        <f t="shared" si="431"/>
        <v>11942.358460000001</v>
      </c>
      <c r="AT468" s="186">
        <f t="shared" si="431"/>
        <v>0</v>
      </c>
      <c r="AU468" s="186">
        <f t="shared" si="431"/>
        <v>0</v>
      </c>
      <c r="AV468" s="300"/>
    </row>
    <row r="469" spans="1:48">
      <c r="A469" s="306"/>
      <c r="B469" s="306"/>
      <c r="C469" s="306"/>
      <c r="D469" s="188" t="s">
        <v>37</v>
      </c>
      <c r="E469" s="233">
        <f t="shared" si="418"/>
        <v>0</v>
      </c>
      <c r="F469" s="233">
        <f t="shared" si="418"/>
        <v>0</v>
      </c>
      <c r="G469" s="186" t="e">
        <f t="shared" si="419"/>
        <v>#DIV/0!</v>
      </c>
      <c r="H469" s="184">
        <f>H449</f>
        <v>0</v>
      </c>
      <c r="I469" s="184">
        <f t="shared" ref="I469:AU469" si="432">I449</f>
        <v>0</v>
      </c>
      <c r="J469" s="184">
        <f t="shared" si="432"/>
        <v>0</v>
      </c>
      <c r="K469" s="184">
        <f t="shared" si="432"/>
        <v>0</v>
      </c>
      <c r="L469" s="184">
        <f t="shared" si="432"/>
        <v>0</v>
      </c>
      <c r="M469" s="184">
        <f t="shared" si="432"/>
        <v>0</v>
      </c>
      <c r="N469" s="184">
        <f t="shared" si="432"/>
        <v>0</v>
      </c>
      <c r="O469" s="184">
        <f t="shared" si="432"/>
        <v>0</v>
      </c>
      <c r="P469" s="184">
        <f t="shared" si="432"/>
        <v>0</v>
      </c>
      <c r="Q469" s="184">
        <f t="shared" si="432"/>
        <v>0</v>
      </c>
      <c r="R469" s="184">
        <f t="shared" si="432"/>
        <v>0</v>
      </c>
      <c r="S469" s="184">
        <f t="shared" si="432"/>
        <v>0</v>
      </c>
      <c r="T469" s="184">
        <f t="shared" si="432"/>
        <v>0</v>
      </c>
      <c r="U469" s="184">
        <f t="shared" si="432"/>
        <v>0</v>
      </c>
      <c r="V469" s="184">
        <f t="shared" si="432"/>
        <v>0</v>
      </c>
      <c r="W469" s="184">
        <f t="shared" si="432"/>
        <v>0</v>
      </c>
      <c r="X469" s="184">
        <f t="shared" si="432"/>
        <v>0</v>
      </c>
      <c r="Y469" s="184">
        <f t="shared" si="432"/>
        <v>0</v>
      </c>
      <c r="Z469" s="184">
        <f t="shared" si="432"/>
        <v>0</v>
      </c>
      <c r="AA469" s="184">
        <f t="shared" si="432"/>
        <v>0</v>
      </c>
      <c r="AB469" s="184">
        <f t="shared" si="432"/>
        <v>0</v>
      </c>
      <c r="AC469" s="184">
        <f t="shared" si="432"/>
        <v>0</v>
      </c>
      <c r="AD469" s="184">
        <f t="shared" si="432"/>
        <v>0</v>
      </c>
      <c r="AE469" s="184">
        <f t="shared" si="432"/>
        <v>0</v>
      </c>
      <c r="AF469" s="184">
        <f t="shared" si="432"/>
        <v>0</v>
      </c>
      <c r="AG469" s="184">
        <f t="shared" si="432"/>
        <v>0</v>
      </c>
      <c r="AH469" s="184">
        <f t="shared" si="432"/>
        <v>0</v>
      </c>
      <c r="AI469" s="184">
        <f t="shared" si="432"/>
        <v>0</v>
      </c>
      <c r="AJ469" s="184">
        <f t="shared" si="432"/>
        <v>0</v>
      </c>
      <c r="AK469" s="184">
        <f t="shared" si="432"/>
        <v>0</v>
      </c>
      <c r="AL469" s="184">
        <f t="shared" si="432"/>
        <v>0</v>
      </c>
      <c r="AM469" s="184">
        <f t="shared" si="432"/>
        <v>0</v>
      </c>
      <c r="AN469" s="184">
        <f t="shared" si="432"/>
        <v>0</v>
      </c>
      <c r="AO469" s="184">
        <f t="shared" si="432"/>
        <v>0</v>
      </c>
      <c r="AP469" s="184">
        <f t="shared" si="432"/>
        <v>0</v>
      </c>
      <c r="AQ469" s="184">
        <f t="shared" si="432"/>
        <v>0</v>
      </c>
      <c r="AR469" s="184">
        <f t="shared" si="432"/>
        <v>0</v>
      </c>
      <c r="AS469" s="184">
        <f t="shared" si="432"/>
        <v>0</v>
      </c>
      <c r="AT469" s="184">
        <f t="shared" si="432"/>
        <v>0</v>
      </c>
      <c r="AU469" s="184">
        <f t="shared" si="432"/>
        <v>0</v>
      </c>
      <c r="AV469" s="300"/>
    </row>
    <row r="470" spans="1:48" ht="26.4">
      <c r="A470" s="306"/>
      <c r="B470" s="306"/>
      <c r="C470" s="306"/>
      <c r="D470" s="188" t="s">
        <v>2</v>
      </c>
      <c r="E470" s="233">
        <f t="shared" si="418"/>
        <v>50336.500300000007</v>
      </c>
      <c r="F470" s="233">
        <f t="shared" si="418"/>
        <v>33394.414430000004</v>
      </c>
      <c r="G470" s="186">
        <f t="shared" si="419"/>
        <v>66.342344483571495</v>
      </c>
      <c r="H470" s="184">
        <f t="shared" ref="H470:AU472" si="433">H450</f>
        <v>0</v>
      </c>
      <c r="I470" s="184">
        <f t="shared" si="433"/>
        <v>0</v>
      </c>
      <c r="J470" s="184">
        <f t="shared" si="433"/>
        <v>0</v>
      </c>
      <c r="K470" s="184">
        <f t="shared" si="433"/>
        <v>6761.47804</v>
      </c>
      <c r="L470" s="184">
        <f t="shared" si="433"/>
        <v>6761.47804</v>
      </c>
      <c r="M470" s="184">
        <f t="shared" si="433"/>
        <v>100</v>
      </c>
      <c r="N470" s="184">
        <f t="shared" si="433"/>
        <v>8187.67425</v>
      </c>
      <c r="O470" s="184">
        <f t="shared" si="433"/>
        <v>8187.67425</v>
      </c>
      <c r="P470" s="184">
        <f t="shared" si="433"/>
        <v>0</v>
      </c>
      <c r="Q470" s="184">
        <f t="shared" si="433"/>
        <v>4455.8775900000001</v>
      </c>
      <c r="R470" s="184">
        <f t="shared" si="433"/>
        <v>4455.8775900000001</v>
      </c>
      <c r="S470" s="184">
        <f t="shared" si="433"/>
        <v>0</v>
      </c>
      <c r="T470" s="184">
        <f t="shared" si="433"/>
        <v>4211.5719300000001</v>
      </c>
      <c r="U470" s="184">
        <f t="shared" si="433"/>
        <v>4211.5719300000001</v>
      </c>
      <c r="V470" s="184">
        <f t="shared" si="433"/>
        <v>0</v>
      </c>
      <c r="W470" s="184">
        <f t="shared" si="433"/>
        <v>3451.3176100000001</v>
      </c>
      <c r="X470" s="184">
        <f t="shared" si="433"/>
        <v>3451.3176100000001</v>
      </c>
      <c r="Y470" s="184">
        <f t="shared" si="433"/>
        <v>0</v>
      </c>
      <c r="Z470" s="184">
        <f t="shared" si="433"/>
        <v>2413.3949600000001</v>
      </c>
      <c r="AA470" s="184">
        <f t="shared" si="433"/>
        <v>2413.3949600000001</v>
      </c>
      <c r="AB470" s="184">
        <f t="shared" si="433"/>
        <v>0</v>
      </c>
      <c r="AC470" s="184">
        <f t="shared" si="433"/>
        <v>1541.31981</v>
      </c>
      <c r="AD470" s="184">
        <f t="shared" si="433"/>
        <v>1541.31981</v>
      </c>
      <c r="AE470" s="184">
        <f t="shared" si="433"/>
        <v>0</v>
      </c>
      <c r="AF470" s="184">
        <f t="shared" si="433"/>
        <v>2371.78024</v>
      </c>
      <c r="AG470" s="184">
        <f t="shared" si="433"/>
        <v>2371.78024</v>
      </c>
      <c r="AH470" s="184">
        <f t="shared" si="433"/>
        <v>0</v>
      </c>
      <c r="AI470" s="184">
        <f t="shared" si="433"/>
        <v>4150</v>
      </c>
      <c r="AJ470" s="184">
        <f t="shared" si="433"/>
        <v>0</v>
      </c>
      <c r="AK470" s="184">
        <f t="shared" si="433"/>
        <v>0</v>
      </c>
      <c r="AL470" s="184">
        <f t="shared" si="433"/>
        <v>0</v>
      </c>
      <c r="AM470" s="184">
        <f t="shared" si="433"/>
        <v>0</v>
      </c>
      <c r="AN470" s="184">
        <f t="shared" si="433"/>
        <v>4150</v>
      </c>
      <c r="AO470" s="184">
        <f t="shared" si="433"/>
        <v>0</v>
      </c>
      <c r="AP470" s="184">
        <f t="shared" si="433"/>
        <v>0</v>
      </c>
      <c r="AQ470" s="184">
        <f t="shared" si="433"/>
        <v>0</v>
      </c>
      <c r="AR470" s="184">
        <f t="shared" si="433"/>
        <v>0</v>
      </c>
      <c r="AS470" s="184">
        <f t="shared" si="433"/>
        <v>8642.0858700000008</v>
      </c>
      <c r="AT470" s="184">
        <f t="shared" si="433"/>
        <v>0</v>
      </c>
      <c r="AU470" s="184">
        <f t="shared" si="433"/>
        <v>0</v>
      </c>
      <c r="AV470" s="300"/>
    </row>
    <row r="471" spans="1:48">
      <c r="A471" s="306"/>
      <c r="B471" s="306"/>
      <c r="C471" s="306"/>
      <c r="D471" s="188" t="s">
        <v>43</v>
      </c>
      <c r="E471" s="233">
        <f t="shared" si="418"/>
        <v>10286.799999999999</v>
      </c>
      <c r="F471" s="233">
        <f t="shared" si="418"/>
        <v>5483.5274099999997</v>
      </c>
      <c r="G471" s="186">
        <f t="shared" si="419"/>
        <v>53.306445250223589</v>
      </c>
      <c r="H471" s="184">
        <f t="shared" si="433"/>
        <v>0</v>
      </c>
      <c r="I471" s="184">
        <f t="shared" si="433"/>
        <v>0</v>
      </c>
      <c r="J471" s="184">
        <f t="shared" si="433"/>
        <v>0</v>
      </c>
      <c r="K471" s="184">
        <f t="shared" si="433"/>
        <v>0</v>
      </c>
      <c r="L471" s="184">
        <f t="shared" si="433"/>
        <v>0</v>
      </c>
      <c r="M471" s="184">
        <f t="shared" si="433"/>
        <v>0</v>
      </c>
      <c r="N471" s="184">
        <f t="shared" si="433"/>
        <v>2414.0579400000001</v>
      </c>
      <c r="O471" s="184">
        <f t="shared" si="433"/>
        <v>2414.0579400000001</v>
      </c>
      <c r="P471" s="184">
        <f t="shared" si="433"/>
        <v>0</v>
      </c>
      <c r="Q471" s="184">
        <f t="shared" si="433"/>
        <v>856.14851999999996</v>
      </c>
      <c r="R471" s="184">
        <f t="shared" si="433"/>
        <v>856.14851999999996</v>
      </c>
      <c r="S471" s="184">
        <f t="shared" si="433"/>
        <v>0</v>
      </c>
      <c r="T471" s="184">
        <f t="shared" si="433"/>
        <v>918.98366999999996</v>
      </c>
      <c r="U471" s="184">
        <f t="shared" si="433"/>
        <v>918.98366999999996</v>
      </c>
      <c r="V471" s="184">
        <f t="shared" si="433"/>
        <v>0</v>
      </c>
      <c r="W471" s="184">
        <f t="shared" si="433"/>
        <v>648.49058000000002</v>
      </c>
      <c r="X471" s="184">
        <f t="shared" si="433"/>
        <v>648.49058000000002</v>
      </c>
      <c r="Y471" s="184">
        <f t="shared" si="433"/>
        <v>0</v>
      </c>
      <c r="Z471" s="184">
        <f t="shared" si="433"/>
        <v>260.59257000000002</v>
      </c>
      <c r="AA471" s="184">
        <f t="shared" si="433"/>
        <v>260.59257000000002</v>
      </c>
      <c r="AB471" s="184">
        <f t="shared" si="433"/>
        <v>0</v>
      </c>
      <c r="AC471" s="184">
        <f t="shared" si="433"/>
        <v>0</v>
      </c>
      <c r="AD471" s="184">
        <f t="shared" si="433"/>
        <v>0</v>
      </c>
      <c r="AE471" s="184">
        <f t="shared" si="433"/>
        <v>0</v>
      </c>
      <c r="AF471" s="184">
        <f t="shared" si="433"/>
        <v>385.25412999999998</v>
      </c>
      <c r="AG471" s="184">
        <f t="shared" si="433"/>
        <v>385.25412999999998</v>
      </c>
      <c r="AH471" s="184">
        <f t="shared" si="433"/>
        <v>0</v>
      </c>
      <c r="AI471" s="184">
        <f t="shared" si="433"/>
        <v>1003</v>
      </c>
      <c r="AJ471" s="184">
        <f t="shared" si="433"/>
        <v>0</v>
      </c>
      <c r="AK471" s="184">
        <f t="shared" si="433"/>
        <v>0</v>
      </c>
      <c r="AL471" s="184">
        <f t="shared" si="433"/>
        <v>0</v>
      </c>
      <c r="AM471" s="184">
        <f t="shared" si="433"/>
        <v>0</v>
      </c>
      <c r="AN471" s="184">
        <f t="shared" si="433"/>
        <v>500</v>
      </c>
      <c r="AO471" s="184">
        <f t="shared" si="433"/>
        <v>0</v>
      </c>
      <c r="AP471" s="184">
        <f t="shared" si="433"/>
        <v>0</v>
      </c>
      <c r="AQ471" s="184">
        <f t="shared" si="433"/>
        <v>0</v>
      </c>
      <c r="AR471" s="184">
        <f t="shared" si="433"/>
        <v>0</v>
      </c>
      <c r="AS471" s="184">
        <f t="shared" si="433"/>
        <v>3300.27259</v>
      </c>
      <c r="AT471" s="184">
        <f t="shared" si="433"/>
        <v>0</v>
      </c>
      <c r="AU471" s="184">
        <f t="shared" si="433"/>
        <v>0</v>
      </c>
      <c r="AV471" s="300"/>
    </row>
    <row r="472" spans="1:48" ht="27">
      <c r="A472" s="306"/>
      <c r="B472" s="306"/>
      <c r="C472" s="306"/>
      <c r="D472" s="189" t="s">
        <v>273</v>
      </c>
      <c r="E472" s="233">
        <f t="shared" si="418"/>
        <v>0</v>
      </c>
      <c r="F472" s="233">
        <f t="shared" si="418"/>
        <v>0</v>
      </c>
      <c r="G472" s="186" t="e">
        <f t="shared" si="419"/>
        <v>#DIV/0!</v>
      </c>
      <c r="H472" s="184">
        <f t="shared" si="433"/>
        <v>0</v>
      </c>
      <c r="I472" s="184">
        <f t="shared" si="433"/>
        <v>0</v>
      </c>
      <c r="J472" s="184">
        <f t="shared" si="433"/>
        <v>0</v>
      </c>
      <c r="K472" s="184">
        <f t="shared" si="433"/>
        <v>0</v>
      </c>
      <c r="L472" s="184">
        <f t="shared" si="433"/>
        <v>0</v>
      </c>
      <c r="M472" s="184">
        <f t="shared" si="433"/>
        <v>0</v>
      </c>
      <c r="N472" s="184">
        <f t="shared" si="433"/>
        <v>0</v>
      </c>
      <c r="O472" s="184">
        <f t="shared" si="433"/>
        <v>0</v>
      </c>
      <c r="P472" s="184">
        <f t="shared" si="433"/>
        <v>0</v>
      </c>
      <c r="Q472" s="184">
        <f t="shared" si="433"/>
        <v>0</v>
      </c>
      <c r="R472" s="184">
        <f t="shared" si="433"/>
        <v>0</v>
      </c>
      <c r="S472" s="184">
        <f t="shared" si="433"/>
        <v>0</v>
      </c>
      <c r="T472" s="184">
        <f t="shared" si="433"/>
        <v>0</v>
      </c>
      <c r="U472" s="184">
        <f t="shared" si="433"/>
        <v>0</v>
      </c>
      <c r="V472" s="184">
        <f t="shared" si="433"/>
        <v>0</v>
      </c>
      <c r="W472" s="184">
        <f t="shared" si="433"/>
        <v>0</v>
      </c>
      <c r="X472" s="184">
        <f t="shared" si="433"/>
        <v>0</v>
      </c>
      <c r="Y472" s="184">
        <f t="shared" si="433"/>
        <v>0</v>
      </c>
      <c r="Z472" s="184">
        <f t="shared" si="433"/>
        <v>0</v>
      </c>
      <c r="AA472" s="184">
        <f t="shared" si="433"/>
        <v>0</v>
      </c>
      <c r="AB472" s="184">
        <f t="shared" si="433"/>
        <v>0</v>
      </c>
      <c r="AC472" s="184">
        <f t="shared" si="433"/>
        <v>0</v>
      </c>
      <c r="AD472" s="184">
        <f t="shared" si="433"/>
        <v>0</v>
      </c>
      <c r="AE472" s="184">
        <f t="shared" si="433"/>
        <v>0</v>
      </c>
      <c r="AF472" s="184">
        <f t="shared" si="433"/>
        <v>0</v>
      </c>
      <c r="AG472" s="184">
        <f t="shared" si="433"/>
        <v>0</v>
      </c>
      <c r="AH472" s="184">
        <f t="shared" si="433"/>
        <v>0</v>
      </c>
      <c r="AI472" s="184">
        <f t="shared" si="433"/>
        <v>0</v>
      </c>
      <c r="AJ472" s="184">
        <f t="shared" si="433"/>
        <v>0</v>
      </c>
      <c r="AK472" s="184">
        <f t="shared" si="433"/>
        <v>0</v>
      </c>
      <c r="AL472" s="184">
        <f t="shared" si="433"/>
        <v>0</v>
      </c>
      <c r="AM472" s="184">
        <f t="shared" si="433"/>
        <v>0</v>
      </c>
      <c r="AN472" s="184">
        <f t="shared" si="433"/>
        <v>0</v>
      </c>
      <c r="AO472" s="184">
        <f t="shared" si="433"/>
        <v>0</v>
      </c>
      <c r="AP472" s="184">
        <f t="shared" si="433"/>
        <v>0</v>
      </c>
      <c r="AQ472" s="184">
        <f t="shared" si="433"/>
        <v>0</v>
      </c>
      <c r="AR472" s="184">
        <f t="shared" si="433"/>
        <v>0</v>
      </c>
      <c r="AS472" s="184">
        <f t="shared" si="433"/>
        <v>0</v>
      </c>
      <c r="AT472" s="184">
        <f t="shared" si="433"/>
        <v>0</v>
      </c>
      <c r="AU472" s="184">
        <f t="shared" si="433"/>
        <v>0</v>
      </c>
      <c r="AV472" s="300"/>
    </row>
    <row r="473" spans="1:48">
      <c r="A473" s="354" t="s">
        <v>276</v>
      </c>
      <c r="B473" s="354"/>
      <c r="C473" s="354"/>
      <c r="D473" s="192" t="s">
        <v>41</v>
      </c>
      <c r="E473" s="233">
        <f t="shared" si="418"/>
        <v>60623.300300000003</v>
      </c>
      <c r="F473" s="233">
        <f t="shared" si="418"/>
        <v>38877.94184</v>
      </c>
      <c r="G473" s="186">
        <f t="shared" si="419"/>
        <v>64.130361837130138</v>
      </c>
      <c r="H473" s="186">
        <f>H474+H475+H476</f>
        <v>0</v>
      </c>
      <c r="I473" s="186">
        <f t="shared" ref="I473:AU473" si="434">I474+I475+I476</f>
        <v>0</v>
      </c>
      <c r="J473" s="186">
        <f t="shared" si="434"/>
        <v>0</v>
      </c>
      <c r="K473" s="186">
        <f t="shared" si="434"/>
        <v>6761.47804</v>
      </c>
      <c r="L473" s="186">
        <f t="shared" si="434"/>
        <v>6761.47804</v>
      </c>
      <c r="M473" s="186">
        <f t="shared" si="434"/>
        <v>100</v>
      </c>
      <c r="N473" s="186">
        <f t="shared" si="434"/>
        <v>10601.732190000001</v>
      </c>
      <c r="O473" s="186">
        <f t="shared" si="434"/>
        <v>10601.732190000001</v>
      </c>
      <c r="P473" s="186">
        <f t="shared" si="434"/>
        <v>0</v>
      </c>
      <c r="Q473" s="186">
        <f t="shared" si="434"/>
        <v>5312.0261099999998</v>
      </c>
      <c r="R473" s="186">
        <f t="shared" si="434"/>
        <v>5312.0261099999998</v>
      </c>
      <c r="S473" s="186">
        <f t="shared" si="434"/>
        <v>0</v>
      </c>
      <c r="T473" s="186">
        <f t="shared" si="434"/>
        <v>5130.5555999999997</v>
      </c>
      <c r="U473" s="186">
        <f t="shared" si="434"/>
        <v>5130.5555999999997</v>
      </c>
      <c r="V473" s="186">
        <f t="shared" si="434"/>
        <v>0</v>
      </c>
      <c r="W473" s="186">
        <f t="shared" si="434"/>
        <v>4099.8081899999997</v>
      </c>
      <c r="X473" s="186">
        <f t="shared" si="434"/>
        <v>4099.8081899999997</v>
      </c>
      <c r="Y473" s="186">
        <f t="shared" si="434"/>
        <v>0</v>
      </c>
      <c r="Z473" s="186">
        <f t="shared" si="434"/>
        <v>2673.9875300000003</v>
      </c>
      <c r="AA473" s="186">
        <f t="shared" si="434"/>
        <v>2673.9875300000003</v>
      </c>
      <c r="AB473" s="186">
        <f t="shared" si="434"/>
        <v>0</v>
      </c>
      <c r="AC473" s="186">
        <f t="shared" si="434"/>
        <v>1541.31981</v>
      </c>
      <c r="AD473" s="186">
        <f t="shared" si="434"/>
        <v>1541.31981</v>
      </c>
      <c r="AE473" s="186">
        <f t="shared" si="434"/>
        <v>0</v>
      </c>
      <c r="AF473" s="186">
        <f t="shared" si="434"/>
        <v>2757.0343699999999</v>
      </c>
      <c r="AG473" s="186">
        <f t="shared" si="434"/>
        <v>2757.0343699999999</v>
      </c>
      <c r="AH473" s="186">
        <f t="shared" si="434"/>
        <v>0</v>
      </c>
      <c r="AI473" s="186">
        <f t="shared" si="434"/>
        <v>5153</v>
      </c>
      <c r="AJ473" s="186">
        <f t="shared" si="434"/>
        <v>0</v>
      </c>
      <c r="AK473" s="186">
        <f t="shared" si="434"/>
        <v>0</v>
      </c>
      <c r="AL473" s="186">
        <f t="shared" si="434"/>
        <v>0</v>
      </c>
      <c r="AM473" s="186">
        <f t="shared" si="434"/>
        <v>0</v>
      </c>
      <c r="AN473" s="186">
        <f t="shared" si="434"/>
        <v>4650</v>
      </c>
      <c r="AO473" s="186">
        <f t="shared" si="434"/>
        <v>0</v>
      </c>
      <c r="AP473" s="186">
        <f t="shared" si="434"/>
        <v>0</v>
      </c>
      <c r="AQ473" s="186">
        <f t="shared" si="434"/>
        <v>0</v>
      </c>
      <c r="AR473" s="186">
        <f t="shared" si="434"/>
        <v>0</v>
      </c>
      <c r="AS473" s="186">
        <f t="shared" si="434"/>
        <v>11942.358460000001</v>
      </c>
      <c r="AT473" s="186">
        <f t="shared" si="434"/>
        <v>0</v>
      </c>
      <c r="AU473" s="186">
        <f t="shared" si="434"/>
        <v>0</v>
      </c>
      <c r="AV473" s="304"/>
    </row>
    <row r="474" spans="1:48">
      <c r="A474" s="354"/>
      <c r="B474" s="354"/>
      <c r="C474" s="354"/>
      <c r="D474" s="188" t="s">
        <v>37</v>
      </c>
      <c r="E474" s="233">
        <f t="shared" si="418"/>
        <v>0</v>
      </c>
      <c r="F474" s="233">
        <f t="shared" si="418"/>
        <v>0</v>
      </c>
      <c r="G474" s="186" t="e">
        <f t="shared" si="419"/>
        <v>#DIV/0!</v>
      </c>
      <c r="H474" s="184">
        <f>H469</f>
        <v>0</v>
      </c>
      <c r="I474" s="184">
        <f t="shared" ref="I474:AU474" si="435">I469</f>
        <v>0</v>
      </c>
      <c r="J474" s="184">
        <f t="shared" si="435"/>
        <v>0</v>
      </c>
      <c r="K474" s="184">
        <f t="shared" si="435"/>
        <v>0</v>
      </c>
      <c r="L474" s="184">
        <f t="shared" si="435"/>
        <v>0</v>
      </c>
      <c r="M474" s="184">
        <f t="shared" si="435"/>
        <v>0</v>
      </c>
      <c r="N474" s="184">
        <f t="shared" si="435"/>
        <v>0</v>
      </c>
      <c r="O474" s="184">
        <f t="shared" si="435"/>
        <v>0</v>
      </c>
      <c r="P474" s="184">
        <f t="shared" si="435"/>
        <v>0</v>
      </c>
      <c r="Q474" s="184">
        <f t="shared" si="435"/>
        <v>0</v>
      </c>
      <c r="R474" s="184">
        <f t="shared" si="435"/>
        <v>0</v>
      </c>
      <c r="S474" s="184">
        <f t="shared" si="435"/>
        <v>0</v>
      </c>
      <c r="T474" s="184">
        <f t="shared" si="435"/>
        <v>0</v>
      </c>
      <c r="U474" s="184">
        <f t="shared" si="435"/>
        <v>0</v>
      </c>
      <c r="V474" s="184">
        <f t="shared" si="435"/>
        <v>0</v>
      </c>
      <c r="W474" s="184">
        <f t="shared" si="435"/>
        <v>0</v>
      </c>
      <c r="X474" s="184">
        <f t="shared" si="435"/>
        <v>0</v>
      </c>
      <c r="Y474" s="184">
        <f t="shared" si="435"/>
        <v>0</v>
      </c>
      <c r="Z474" s="184">
        <f t="shared" si="435"/>
        <v>0</v>
      </c>
      <c r="AA474" s="184">
        <f t="shared" si="435"/>
        <v>0</v>
      </c>
      <c r="AB474" s="184">
        <f t="shared" si="435"/>
        <v>0</v>
      </c>
      <c r="AC474" s="184">
        <f t="shared" si="435"/>
        <v>0</v>
      </c>
      <c r="AD474" s="184">
        <f t="shared" si="435"/>
        <v>0</v>
      </c>
      <c r="AE474" s="184">
        <f t="shared" si="435"/>
        <v>0</v>
      </c>
      <c r="AF474" s="184">
        <f t="shared" si="435"/>
        <v>0</v>
      </c>
      <c r="AG474" s="184">
        <f t="shared" si="435"/>
        <v>0</v>
      </c>
      <c r="AH474" s="184">
        <f t="shared" si="435"/>
        <v>0</v>
      </c>
      <c r="AI474" s="184">
        <f t="shared" si="435"/>
        <v>0</v>
      </c>
      <c r="AJ474" s="184">
        <f t="shared" si="435"/>
        <v>0</v>
      </c>
      <c r="AK474" s="184">
        <f t="shared" si="435"/>
        <v>0</v>
      </c>
      <c r="AL474" s="184">
        <f t="shared" si="435"/>
        <v>0</v>
      </c>
      <c r="AM474" s="184">
        <f t="shared" si="435"/>
        <v>0</v>
      </c>
      <c r="AN474" s="184">
        <f t="shared" si="435"/>
        <v>0</v>
      </c>
      <c r="AO474" s="184">
        <f t="shared" si="435"/>
        <v>0</v>
      </c>
      <c r="AP474" s="184">
        <f t="shared" si="435"/>
        <v>0</v>
      </c>
      <c r="AQ474" s="184">
        <f t="shared" si="435"/>
        <v>0</v>
      </c>
      <c r="AR474" s="184">
        <f t="shared" si="435"/>
        <v>0</v>
      </c>
      <c r="AS474" s="184">
        <f t="shared" si="435"/>
        <v>0</v>
      </c>
      <c r="AT474" s="184">
        <f t="shared" si="435"/>
        <v>0</v>
      </c>
      <c r="AU474" s="184">
        <f t="shared" si="435"/>
        <v>0</v>
      </c>
      <c r="AV474" s="304"/>
    </row>
    <row r="475" spans="1:48" ht="26.4">
      <c r="A475" s="354"/>
      <c r="B475" s="354"/>
      <c r="C475" s="354"/>
      <c r="D475" s="188" t="s">
        <v>2</v>
      </c>
      <c r="E475" s="233">
        <f t="shared" si="418"/>
        <v>50336.500300000007</v>
      </c>
      <c r="F475" s="233">
        <f t="shared" si="418"/>
        <v>33394.414430000004</v>
      </c>
      <c r="G475" s="186">
        <f t="shared" si="419"/>
        <v>66.342344483571495</v>
      </c>
      <c r="H475" s="184">
        <f t="shared" ref="H475:AU477" si="436">H470</f>
        <v>0</v>
      </c>
      <c r="I475" s="184">
        <f t="shared" si="436"/>
        <v>0</v>
      </c>
      <c r="J475" s="184">
        <f t="shared" si="436"/>
        <v>0</v>
      </c>
      <c r="K475" s="184">
        <f t="shared" si="436"/>
        <v>6761.47804</v>
      </c>
      <c r="L475" s="184">
        <f t="shared" si="436"/>
        <v>6761.47804</v>
      </c>
      <c r="M475" s="184">
        <f t="shared" si="436"/>
        <v>100</v>
      </c>
      <c r="N475" s="184">
        <f t="shared" si="436"/>
        <v>8187.67425</v>
      </c>
      <c r="O475" s="184">
        <f t="shared" si="436"/>
        <v>8187.67425</v>
      </c>
      <c r="P475" s="184">
        <f t="shared" si="436"/>
        <v>0</v>
      </c>
      <c r="Q475" s="184">
        <f t="shared" si="436"/>
        <v>4455.8775900000001</v>
      </c>
      <c r="R475" s="184">
        <f t="shared" si="436"/>
        <v>4455.8775900000001</v>
      </c>
      <c r="S475" s="184">
        <f t="shared" si="436"/>
        <v>0</v>
      </c>
      <c r="T475" s="184">
        <f t="shared" si="436"/>
        <v>4211.5719300000001</v>
      </c>
      <c r="U475" s="184">
        <f t="shared" si="436"/>
        <v>4211.5719300000001</v>
      </c>
      <c r="V475" s="184">
        <f t="shared" si="436"/>
        <v>0</v>
      </c>
      <c r="W475" s="184">
        <f t="shared" si="436"/>
        <v>3451.3176100000001</v>
      </c>
      <c r="X475" s="184">
        <f t="shared" si="436"/>
        <v>3451.3176100000001</v>
      </c>
      <c r="Y475" s="184">
        <f t="shared" si="436"/>
        <v>0</v>
      </c>
      <c r="Z475" s="184">
        <f t="shared" si="436"/>
        <v>2413.3949600000001</v>
      </c>
      <c r="AA475" s="184">
        <f t="shared" si="436"/>
        <v>2413.3949600000001</v>
      </c>
      <c r="AB475" s="184">
        <f t="shared" si="436"/>
        <v>0</v>
      </c>
      <c r="AC475" s="184">
        <f t="shared" si="436"/>
        <v>1541.31981</v>
      </c>
      <c r="AD475" s="184">
        <f t="shared" si="436"/>
        <v>1541.31981</v>
      </c>
      <c r="AE475" s="184">
        <f t="shared" si="436"/>
        <v>0</v>
      </c>
      <c r="AF475" s="184">
        <f t="shared" si="436"/>
        <v>2371.78024</v>
      </c>
      <c r="AG475" s="184">
        <f t="shared" si="436"/>
        <v>2371.78024</v>
      </c>
      <c r="AH475" s="184">
        <f t="shared" si="436"/>
        <v>0</v>
      </c>
      <c r="AI475" s="184">
        <f t="shared" si="436"/>
        <v>4150</v>
      </c>
      <c r="AJ475" s="184">
        <f t="shared" si="436"/>
        <v>0</v>
      </c>
      <c r="AK475" s="184">
        <f t="shared" si="436"/>
        <v>0</v>
      </c>
      <c r="AL475" s="184">
        <f t="shared" si="436"/>
        <v>0</v>
      </c>
      <c r="AM475" s="184">
        <f t="shared" si="436"/>
        <v>0</v>
      </c>
      <c r="AN475" s="184">
        <f t="shared" si="436"/>
        <v>4150</v>
      </c>
      <c r="AO475" s="184">
        <f t="shared" si="436"/>
        <v>0</v>
      </c>
      <c r="AP475" s="184">
        <f t="shared" si="436"/>
        <v>0</v>
      </c>
      <c r="AQ475" s="184">
        <f t="shared" si="436"/>
        <v>0</v>
      </c>
      <c r="AR475" s="184">
        <f t="shared" si="436"/>
        <v>0</v>
      </c>
      <c r="AS475" s="184">
        <f t="shared" si="436"/>
        <v>8642.0858700000008</v>
      </c>
      <c r="AT475" s="184">
        <f t="shared" si="436"/>
        <v>0</v>
      </c>
      <c r="AU475" s="184">
        <f t="shared" si="436"/>
        <v>0</v>
      </c>
      <c r="AV475" s="304"/>
    </row>
    <row r="476" spans="1:48">
      <c r="A476" s="354"/>
      <c r="B476" s="354"/>
      <c r="C476" s="354"/>
      <c r="D476" s="188" t="s">
        <v>43</v>
      </c>
      <c r="E476" s="233">
        <f t="shared" si="418"/>
        <v>10286.799999999999</v>
      </c>
      <c r="F476" s="233">
        <f t="shared" si="418"/>
        <v>5483.5274099999997</v>
      </c>
      <c r="G476" s="186">
        <f t="shared" si="419"/>
        <v>53.306445250223589</v>
      </c>
      <c r="H476" s="184">
        <f t="shared" si="436"/>
        <v>0</v>
      </c>
      <c r="I476" s="184">
        <f t="shared" si="436"/>
        <v>0</v>
      </c>
      <c r="J476" s="184">
        <f t="shared" si="436"/>
        <v>0</v>
      </c>
      <c r="K476" s="184">
        <f t="shared" si="436"/>
        <v>0</v>
      </c>
      <c r="L476" s="184">
        <f t="shared" si="436"/>
        <v>0</v>
      </c>
      <c r="M476" s="184">
        <f t="shared" si="436"/>
        <v>0</v>
      </c>
      <c r="N476" s="184">
        <f t="shared" si="436"/>
        <v>2414.0579400000001</v>
      </c>
      <c r="O476" s="184">
        <f t="shared" si="436"/>
        <v>2414.0579400000001</v>
      </c>
      <c r="P476" s="184">
        <f t="shared" si="436"/>
        <v>0</v>
      </c>
      <c r="Q476" s="184">
        <f t="shared" si="436"/>
        <v>856.14851999999996</v>
      </c>
      <c r="R476" s="184">
        <f t="shared" si="436"/>
        <v>856.14851999999996</v>
      </c>
      <c r="S476" s="184">
        <f t="shared" si="436"/>
        <v>0</v>
      </c>
      <c r="T476" s="184">
        <f t="shared" si="436"/>
        <v>918.98366999999996</v>
      </c>
      <c r="U476" s="184">
        <f t="shared" si="436"/>
        <v>918.98366999999996</v>
      </c>
      <c r="V476" s="184">
        <f t="shared" si="436"/>
        <v>0</v>
      </c>
      <c r="W476" s="184">
        <f t="shared" si="436"/>
        <v>648.49058000000002</v>
      </c>
      <c r="X476" s="184">
        <f t="shared" si="436"/>
        <v>648.49058000000002</v>
      </c>
      <c r="Y476" s="184">
        <f t="shared" si="436"/>
        <v>0</v>
      </c>
      <c r="Z476" s="184">
        <f t="shared" si="436"/>
        <v>260.59257000000002</v>
      </c>
      <c r="AA476" s="184">
        <f t="shared" si="436"/>
        <v>260.59257000000002</v>
      </c>
      <c r="AB476" s="184">
        <f t="shared" si="436"/>
        <v>0</v>
      </c>
      <c r="AC476" s="184">
        <f t="shared" si="436"/>
        <v>0</v>
      </c>
      <c r="AD476" s="184">
        <f t="shared" si="436"/>
        <v>0</v>
      </c>
      <c r="AE476" s="184">
        <f t="shared" si="436"/>
        <v>0</v>
      </c>
      <c r="AF476" s="184">
        <f t="shared" si="436"/>
        <v>385.25412999999998</v>
      </c>
      <c r="AG476" s="184">
        <f t="shared" si="436"/>
        <v>385.25412999999998</v>
      </c>
      <c r="AH476" s="184">
        <f t="shared" si="436"/>
        <v>0</v>
      </c>
      <c r="AI476" s="184">
        <f t="shared" si="436"/>
        <v>1003</v>
      </c>
      <c r="AJ476" s="184">
        <f t="shared" si="436"/>
        <v>0</v>
      </c>
      <c r="AK476" s="184">
        <f t="shared" si="436"/>
        <v>0</v>
      </c>
      <c r="AL476" s="184">
        <f t="shared" si="436"/>
        <v>0</v>
      </c>
      <c r="AM476" s="184">
        <f t="shared" si="436"/>
        <v>0</v>
      </c>
      <c r="AN476" s="184">
        <f t="shared" si="436"/>
        <v>500</v>
      </c>
      <c r="AO476" s="184">
        <f t="shared" si="436"/>
        <v>0</v>
      </c>
      <c r="AP476" s="184">
        <f t="shared" si="436"/>
        <v>0</v>
      </c>
      <c r="AQ476" s="184">
        <f t="shared" si="436"/>
        <v>0</v>
      </c>
      <c r="AR476" s="184">
        <f t="shared" si="436"/>
        <v>0</v>
      </c>
      <c r="AS476" s="184">
        <f t="shared" si="436"/>
        <v>3300.27259</v>
      </c>
      <c r="AT476" s="184">
        <f t="shared" si="436"/>
        <v>0</v>
      </c>
      <c r="AU476" s="184">
        <f t="shared" si="436"/>
        <v>0</v>
      </c>
      <c r="AV476" s="304"/>
    </row>
    <row r="477" spans="1:48" ht="27">
      <c r="A477" s="354"/>
      <c r="B477" s="354"/>
      <c r="C477" s="354"/>
      <c r="D477" s="189" t="s">
        <v>273</v>
      </c>
      <c r="E477" s="233">
        <f t="shared" si="418"/>
        <v>0</v>
      </c>
      <c r="F477" s="233">
        <f t="shared" si="418"/>
        <v>0</v>
      </c>
      <c r="G477" s="186" t="e">
        <f t="shared" si="419"/>
        <v>#DIV/0!</v>
      </c>
      <c r="H477" s="184">
        <f t="shared" si="436"/>
        <v>0</v>
      </c>
      <c r="I477" s="184">
        <f t="shared" si="436"/>
        <v>0</v>
      </c>
      <c r="J477" s="184">
        <f t="shared" si="436"/>
        <v>0</v>
      </c>
      <c r="K477" s="184">
        <f t="shared" si="436"/>
        <v>0</v>
      </c>
      <c r="L477" s="184">
        <f t="shared" si="436"/>
        <v>0</v>
      </c>
      <c r="M477" s="184">
        <f t="shared" si="436"/>
        <v>0</v>
      </c>
      <c r="N477" s="184">
        <f t="shared" si="436"/>
        <v>0</v>
      </c>
      <c r="O477" s="184">
        <f t="shared" si="436"/>
        <v>0</v>
      </c>
      <c r="P477" s="184">
        <f t="shared" si="436"/>
        <v>0</v>
      </c>
      <c r="Q477" s="184">
        <f t="shared" si="436"/>
        <v>0</v>
      </c>
      <c r="R477" s="184">
        <f t="shared" si="436"/>
        <v>0</v>
      </c>
      <c r="S477" s="184">
        <f t="shared" si="436"/>
        <v>0</v>
      </c>
      <c r="T477" s="184">
        <f t="shared" si="436"/>
        <v>0</v>
      </c>
      <c r="U477" s="184">
        <f t="shared" si="436"/>
        <v>0</v>
      </c>
      <c r="V477" s="184">
        <f t="shared" si="436"/>
        <v>0</v>
      </c>
      <c r="W477" s="184">
        <f t="shared" si="436"/>
        <v>0</v>
      </c>
      <c r="X477" s="184">
        <f t="shared" si="436"/>
        <v>0</v>
      </c>
      <c r="Y477" s="184">
        <f t="shared" si="436"/>
        <v>0</v>
      </c>
      <c r="Z477" s="184">
        <f t="shared" si="436"/>
        <v>0</v>
      </c>
      <c r="AA477" s="184">
        <f t="shared" si="436"/>
        <v>0</v>
      </c>
      <c r="AB477" s="184">
        <f t="shared" si="436"/>
        <v>0</v>
      </c>
      <c r="AC477" s="184">
        <f t="shared" si="436"/>
        <v>0</v>
      </c>
      <c r="AD477" s="184">
        <f t="shared" si="436"/>
        <v>0</v>
      </c>
      <c r="AE477" s="184">
        <f t="shared" si="436"/>
        <v>0</v>
      </c>
      <c r="AF477" s="184">
        <f t="shared" si="436"/>
        <v>0</v>
      </c>
      <c r="AG477" s="184">
        <f t="shared" si="436"/>
        <v>0</v>
      </c>
      <c r="AH477" s="184">
        <f t="shared" si="436"/>
        <v>0</v>
      </c>
      <c r="AI477" s="184">
        <f t="shared" si="436"/>
        <v>0</v>
      </c>
      <c r="AJ477" s="184">
        <f t="shared" si="436"/>
        <v>0</v>
      </c>
      <c r="AK477" s="184">
        <f t="shared" si="436"/>
        <v>0</v>
      </c>
      <c r="AL477" s="184">
        <f t="shared" si="436"/>
        <v>0</v>
      </c>
      <c r="AM477" s="184">
        <f t="shared" si="436"/>
        <v>0</v>
      </c>
      <c r="AN477" s="184">
        <f t="shared" si="436"/>
        <v>0</v>
      </c>
      <c r="AO477" s="184">
        <f t="shared" si="436"/>
        <v>0</v>
      </c>
      <c r="AP477" s="184">
        <f t="shared" si="436"/>
        <v>0</v>
      </c>
      <c r="AQ477" s="184">
        <f t="shared" si="436"/>
        <v>0</v>
      </c>
      <c r="AR477" s="184">
        <f t="shared" si="436"/>
        <v>0</v>
      </c>
      <c r="AS477" s="184">
        <f t="shared" si="436"/>
        <v>0</v>
      </c>
      <c r="AT477" s="184">
        <f t="shared" si="436"/>
        <v>0</v>
      </c>
      <c r="AU477" s="184">
        <f t="shared" si="436"/>
        <v>0</v>
      </c>
      <c r="AV477" s="304"/>
    </row>
    <row r="478" spans="1:48">
      <c r="A478" s="354" t="s">
        <v>284</v>
      </c>
      <c r="B478" s="354"/>
      <c r="C478" s="354"/>
      <c r="D478" s="192" t="s">
        <v>41</v>
      </c>
      <c r="E478" s="233">
        <f t="shared" si="418"/>
        <v>0</v>
      </c>
      <c r="F478" s="233">
        <f t="shared" si="418"/>
        <v>0</v>
      </c>
      <c r="G478" s="186" t="e">
        <f t="shared" si="419"/>
        <v>#DIV/0!</v>
      </c>
      <c r="H478" s="186">
        <f>H479+H480+H481</f>
        <v>0</v>
      </c>
      <c r="I478" s="186">
        <f t="shared" ref="I478:AU478" si="437">I479+I480+I481</f>
        <v>0</v>
      </c>
      <c r="J478" s="186">
        <f t="shared" si="437"/>
        <v>0</v>
      </c>
      <c r="K478" s="186">
        <f t="shared" si="437"/>
        <v>0</v>
      </c>
      <c r="L478" s="186">
        <f t="shared" si="437"/>
        <v>0</v>
      </c>
      <c r="M478" s="186">
        <f t="shared" si="437"/>
        <v>0</v>
      </c>
      <c r="N478" s="186">
        <f t="shared" si="437"/>
        <v>0</v>
      </c>
      <c r="O478" s="186">
        <f t="shared" si="437"/>
        <v>0</v>
      </c>
      <c r="P478" s="186">
        <f t="shared" si="437"/>
        <v>0</v>
      </c>
      <c r="Q478" s="186">
        <f t="shared" si="437"/>
        <v>0</v>
      </c>
      <c r="R478" s="186">
        <f t="shared" si="437"/>
        <v>0</v>
      </c>
      <c r="S478" s="186">
        <f t="shared" si="437"/>
        <v>0</v>
      </c>
      <c r="T478" s="186">
        <f t="shared" si="437"/>
        <v>0</v>
      </c>
      <c r="U478" s="186">
        <f t="shared" si="437"/>
        <v>0</v>
      </c>
      <c r="V478" s="186">
        <f t="shared" si="437"/>
        <v>0</v>
      </c>
      <c r="W478" s="186">
        <f t="shared" si="437"/>
        <v>0</v>
      </c>
      <c r="X478" s="186">
        <f t="shared" si="437"/>
        <v>0</v>
      </c>
      <c r="Y478" s="186">
        <f t="shared" si="437"/>
        <v>0</v>
      </c>
      <c r="Z478" s="186">
        <f t="shared" si="437"/>
        <v>0</v>
      </c>
      <c r="AA478" s="186">
        <f t="shared" si="437"/>
        <v>0</v>
      </c>
      <c r="AB478" s="186">
        <f t="shared" si="437"/>
        <v>0</v>
      </c>
      <c r="AC478" s="186">
        <f t="shared" si="437"/>
        <v>0</v>
      </c>
      <c r="AD478" s="186">
        <f t="shared" si="437"/>
        <v>0</v>
      </c>
      <c r="AE478" s="186">
        <f t="shared" si="437"/>
        <v>0</v>
      </c>
      <c r="AF478" s="186">
        <f t="shared" si="437"/>
        <v>0</v>
      </c>
      <c r="AG478" s="186">
        <f t="shared" si="437"/>
        <v>0</v>
      </c>
      <c r="AH478" s="186">
        <f t="shared" si="437"/>
        <v>0</v>
      </c>
      <c r="AI478" s="186">
        <f t="shared" si="437"/>
        <v>0</v>
      </c>
      <c r="AJ478" s="186">
        <f t="shared" si="437"/>
        <v>0</v>
      </c>
      <c r="AK478" s="186">
        <f t="shared" si="437"/>
        <v>0</v>
      </c>
      <c r="AL478" s="186">
        <f t="shared" si="437"/>
        <v>0</v>
      </c>
      <c r="AM478" s="186">
        <f t="shared" si="437"/>
        <v>0</v>
      </c>
      <c r="AN478" s="186">
        <f t="shared" si="437"/>
        <v>0</v>
      </c>
      <c r="AO478" s="186">
        <f t="shared" si="437"/>
        <v>0</v>
      </c>
      <c r="AP478" s="186">
        <f t="shared" si="437"/>
        <v>0</v>
      </c>
      <c r="AQ478" s="186">
        <f t="shared" si="437"/>
        <v>0</v>
      </c>
      <c r="AR478" s="186">
        <f t="shared" si="437"/>
        <v>0</v>
      </c>
      <c r="AS478" s="186">
        <f t="shared" si="437"/>
        <v>0</v>
      </c>
      <c r="AT478" s="186">
        <f t="shared" si="437"/>
        <v>0</v>
      </c>
      <c r="AU478" s="186">
        <f t="shared" si="437"/>
        <v>0</v>
      </c>
      <c r="AV478" s="304"/>
    </row>
    <row r="479" spans="1:48">
      <c r="A479" s="354"/>
      <c r="B479" s="354"/>
      <c r="C479" s="354"/>
      <c r="D479" s="188" t="s">
        <v>37</v>
      </c>
      <c r="E479" s="233">
        <f t="shared" si="418"/>
        <v>0</v>
      </c>
      <c r="F479" s="233">
        <f t="shared" si="418"/>
        <v>0</v>
      </c>
      <c r="G479" s="186" t="e">
        <f t="shared" si="419"/>
        <v>#DIV/0!</v>
      </c>
      <c r="H479" s="184"/>
      <c r="I479" s="184"/>
      <c r="J479" s="190"/>
      <c r="K479" s="184"/>
      <c r="L479" s="184"/>
      <c r="M479" s="190"/>
      <c r="N479" s="184"/>
      <c r="O479" s="184"/>
      <c r="P479" s="190"/>
      <c r="Q479" s="184"/>
      <c r="R479" s="184"/>
      <c r="S479" s="190"/>
      <c r="T479" s="184"/>
      <c r="U479" s="184"/>
      <c r="V479" s="190"/>
      <c r="W479" s="184"/>
      <c r="X479" s="184"/>
      <c r="Y479" s="190"/>
      <c r="Z479" s="184"/>
      <c r="AA479" s="184"/>
      <c r="AB479" s="190"/>
      <c r="AC479" s="184"/>
      <c r="AD479" s="184"/>
      <c r="AE479" s="190"/>
      <c r="AF479" s="184"/>
      <c r="AG479" s="184"/>
      <c r="AH479" s="190"/>
      <c r="AI479" s="184"/>
      <c r="AJ479" s="184"/>
      <c r="AK479" s="190"/>
      <c r="AL479" s="190"/>
      <c r="AM479" s="190"/>
      <c r="AN479" s="184"/>
      <c r="AO479" s="184"/>
      <c r="AP479" s="190"/>
      <c r="AQ479" s="190"/>
      <c r="AR479" s="190"/>
      <c r="AS479" s="184"/>
      <c r="AT479" s="184"/>
      <c r="AU479" s="190"/>
      <c r="AV479" s="304"/>
    </row>
    <row r="480" spans="1:48" ht="26.4">
      <c r="A480" s="354"/>
      <c r="B480" s="354"/>
      <c r="C480" s="354"/>
      <c r="D480" s="188" t="s">
        <v>2</v>
      </c>
      <c r="E480" s="233">
        <f t="shared" si="418"/>
        <v>0</v>
      </c>
      <c r="F480" s="233">
        <f t="shared" si="418"/>
        <v>0</v>
      </c>
      <c r="G480" s="186" t="e">
        <f t="shared" si="419"/>
        <v>#DIV/0!</v>
      </c>
      <c r="H480" s="184"/>
      <c r="I480" s="184"/>
      <c r="J480" s="190"/>
      <c r="K480" s="184"/>
      <c r="L480" s="184"/>
      <c r="M480" s="190"/>
      <c r="N480" s="184"/>
      <c r="O480" s="184"/>
      <c r="P480" s="190"/>
      <c r="Q480" s="184"/>
      <c r="R480" s="184"/>
      <c r="S480" s="190"/>
      <c r="T480" s="184"/>
      <c r="U480" s="184"/>
      <c r="V480" s="190"/>
      <c r="W480" s="184"/>
      <c r="X480" s="184"/>
      <c r="Y480" s="190"/>
      <c r="Z480" s="184"/>
      <c r="AA480" s="184"/>
      <c r="AB480" s="190"/>
      <c r="AC480" s="184"/>
      <c r="AD480" s="184"/>
      <c r="AE480" s="190"/>
      <c r="AF480" s="184"/>
      <c r="AG480" s="184"/>
      <c r="AH480" s="190"/>
      <c r="AI480" s="184"/>
      <c r="AJ480" s="184"/>
      <c r="AK480" s="190"/>
      <c r="AL480" s="190"/>
      <c r="AM480" s="190"/>
      <c r="AN480" s="184"/>
      <c r="AO480" s="184"/>
      <c r="AP480" s="190"/>
      <c r="AQ480" s="190"/>
      <c r="AR480" s="190"/>
      <c r="AS480" s="184"/>
      <c r="AT480" s="184"/>
      <c r="AU480" s="190"/>
      <c r="AV480" s="304"/>
    </row>
    <row r="481" spans="1:48">
      <c r="A481" s="354"/>
      <c r="B481" s="354"/>
      <c r="C481" s="354"/>
      <c r="D481" s="188" t="s">
        <v>43</v>
      </c>
      <c r="E481" s="233">
        <f t="shared" si="418"/>
        <v>0</v>
      </c>
      <c r="F481" s="233">
        <f t="shared" si="418"/>
        <v>0</v>
      </c>
      <c r="G481" s="186" t="e">
        <f t="shared" si="419"/>
        <v>#DIV/0!</v>
      </c>
      <c r="H481" s="184"/>
      <c r="I481" s="184"/>
      <c r="J481" s="190"/>
      <c r="K481" s="184"/>
      <c r="L481" s="184"/>
      <c r="M481" s="190"/>
      <c r="N481" s="184"/>
      <c r="O481" s="184"/>
      <c r="P481" s="190"/>
      <c r="Q481" s="184"/>
      <c r="R481" s="184"/>
      <c r="S481" s="190"/>
      <c r="T481" s="184"/>
      <c r="U481" s="184"/>
      <c r="V481" s="190"/>
      <c r="W481" s="184"/>
      <c r="X481" s="184"/>
      <c r="Y481" s="190"/>
      <c r="Z481" s="184"/>
      <c r="AA481" s="184"/>
      <c r="AB481" s="190"/>
      <c r="AC481" s="184"/>
      <c r="AD481" s="184"/>
      <c r="AE481" s="190"/>
      <c r="AF481" s="184"/>
      <c r="AG481" s="184"/>
      <c r="AH481" s="190"/>
      <c r="AI481" s="184"/>
      <c r="AJ481" s="184"/>
      <c r="AK481" s="190"/>
      <c r="AL481" s="190"/>
      <c r="AM481" s="190"/>
      <c r="AN481" s="184"/>
      <c r="AO481" s="184"/>
      <c r="AP481" s="190"/>
      <c r="AQ481" s="190"/>
      <c r="AR481" s="190"/>
      <c r="AS481" s="184"/>
      <c r="AT481" s="184"/>
      <c r="AU481" s="190"/>
      <c r="AV481" s="304"/>
    </row>
    <row r="482" spans="1:48" ht="27">
      <c r="A482" s="354"/>
      <c r="B482" s="354"/>
      <c r="C482" s="354"/>
      <c r="D482" s="189" t="s">
        <v>273</v>
      </c>
      <c r="E482" s="233">
        <f t="shared" si="418"/>
        <v>0</v>
      </c>
      <c r="F482" s="233">
        <f t="shared" si="418"/>
        <v>0</v>
      </c>
      <c r="G482" s="186" t="e">
        <f t="shared" si="419"/>
        <v>#DIV/0!</v>
      </c>
      <c r="H482" s="184"/>
      <c r="I482" s="184"/>
      <c r="J482" s="190"/>
      <c r="K482" s="184"/>
      <c r="L482" s="184"/>
      <c r="M482" s="190"/>
      <c r="N482" s="184"/>
      <c r="O482" s="184"/>
      <c r="P482" s="190"/>
      <c r="Q482" s="184"/>
      <c r="R482" s="184"/>
      <c r="S482" s="190"/>
      <c r="T482" s="184"/>
      <c r="U482" s="184"/>
      <c r="V482" s="190"/>
      <c r="W482" s="184"/>
      <c r="X482" s="184"/>
      <c r="Y482" s="190"/>
      <c r="Z482" s="184"/>
      <c r="AA482" s="184"/>
      <c r="AB482" s="190"/>
      <c r="AC482" s="184"/>
      <c r="AD482" s="184"/>
      <c r="AE482" s="190"/>
      <c r="AF482" s="184"/>
      <c r="AG482" s="184"/>
      <c r="AH482" s="190"/>
      <c r="AI482" s="184"/>
      <c r="AJ482" s="184"/>
      <c r="AK482" s="190"/>
      <c r="AL482" s="190"/>
      <c r="AM482" s="190"/>
      <c r="AN482" s="184"/>
      <c r="AO482" s="184"/>
      <c r="AP482" s="190"/>
      <c r="AQ482" s="190"/>
      <c r="AR482" s="190"/>
      <c r="AS482" s="184"/>
      <c r="AT482" s="184"/>
      <c r="AU482" s="190"/>
      <c r="AV482" s="304"/>
    </row>
    <row r="483" spans="1:48">
      <c r="A483" s="353" t="s">
        <v>372</v>
      </c>
      <c r="B483" s="353"/>
      <c r="C483" s="353"/>
      <c r="D483" s="353"/>
      <c r="E483" s="353"/>
      <c r="F483" s="353"/>
      <c r="G483" s="353"/>
      <c r="H483" s="353"/>
      <c r="I483" s="353"/>
      <c r="J483" s="353"/>
      <c r="K483" s="353"/>
      <c r="L483" s="353"/>
      <c r="M483" s="353"/>
      <c r="N483" s="353"/>
      <c r="O483" s="353"/>
      <c r="P483" s="353"/>
      <c r="Q483" s="353"/>
      <c r="R483" s="353"/>
      <c r="S483" s="353"/>
      <c r="T483" s="353"/>
      <c r="U483" s="353"/>
      <c r="V483" s="353"/>
      <c r="W483" s="353"/>
      <c r="X483" s="353"/>
      <c r="Y483" s="353"/>
      <c r="Z483" s="353"/>
      <c r="AA483" s="353"/>
      <c r="AB483" s="353"/>
      <c r="AC483" s="353"/>
      <c r="AD483" s="353"/>
      <c r="AE483" s="353"/>
      <c r="AF483" s="353"/>
      <c r="AG483" s="353"/>
      <c r="AH483" s="353"/>
      <c r="AI483" s="353"/>
      <c r="AJ483" s="353"/>
      <c r="AK483" s="353"/>
      <c r="AL483" s="353"/>
      <c r="AM483" s="353"/>
      <c r="AN483" s="353"/>
      <c r="AO483" s="353"/>
      <c r="AP483" s="353"/>
      <c r="AQ483" s="353"/>
      <c r="AR483" s="353"/>
      <c r="AS483" s="353"/>
      <c r="AT483" s="353"/>
      <c r="AU483" s="353"/>
      <c r="AV483" s="353"/>
    </row>
    <row r="484" spans="1:48">
      <c r="A484" s="298" t="s">
        <v>16</v>
      </c>
      <c r="B484" s="299" t="s">
        <v>373</v>
      </c>
      <c r="C484" s="299" t="s">
        <v>439</v>
      </c>
      <c r="D484" s="192" t="s">
        <v>41</v>
      </c>
      <c r="E484" s="233">
        <f t="shared" ref="E484:F503" si="438">H484+K484+N484+Q484+T484+W484+Z484+AC484+AF484+AI484+AN484+AS484</f>
        <v>0</v>
      </c>
      <c r="F484" s="233">
        <f t="shared" si="438"/>
        <v>0</v>
      </c>
      <c r="G484" s="186" t="e">
        <f t="shared" ref="G484:G503" si="439">F484/E484*100</f>
        <v>#DIV/0!</v>
      </c>
      <c r="H484" s="186">
        <f>SUM(H485:H487)</f>
        <v>0</v>
      </c>
      <c r="I484" s="186">
        <f t="shared" ref="I484:W484" si="440">SUM(I485:I487)</f>
        <v>0</v>
      </c>
      <c r="J484" s="186">
        <f t="shared" si="440"/>
        <v>0</v>
      </c>
      <c r="K484" s="186">
        <f t="shared" si="440"/>
        <v>0</v>
      </c>
      <c r="L484" s="186">
        <f t="shared" si="440"/>
        <v>0</v>
      </c>
      <c r="M484" s="186">
        <f t="shared" si="440"/>
        <v>0</v>
      </c>
      <c r="N484" s="186">
        <f t="shared" si="440"/>
        <v>0</v>
      </c>
      <c r="O484" s="186">
        <f t="shared" si="440"/>
        <v>0</v>
      </c>
      <c r="P484" s="186">
        <f t="shared" si="440"/>
        <v>0</v>
      </c>
      <c r="Q484" s="186">
        <f t="shared" si="440"/>
        <v>0</v>
      </c>
      <c r="R484" s="186">
        <f t="shared" si="440"/>
        <v>0</v>
      </c>
      <c r="S484" s="186">
        <f t="shared" si="440"/>
        <v>0</v>
      </c>
      <c r="T484" s="186">
        <f t="shared" si="440"/>
        <v>0</v>
      </c>
      <c r="U484" s="186">
        <f t="shared" si="440"/>
        <v>0</v>
      </c>
      <c r="V484" s="186">
        <f t="shared" si="440"/>
        <v>0</v>
      </c>
      <c r="W484" s="186">
        <f t="shared" si="440"/>
        <v>0</v>
      </c>
      <c r="X484" s="186">
        <f t="shared" ref="X484" si="441">SUM(X485:X487)</f>
        <v>0</v>
      </c>
      <c r="Y484" s="186">
        <f t="shared" ref="Y484:AU484" si="442">SUM(Y485:Y487)</f>
        <v>0</v>
      </c>
      <c r="Z484" s="186">
        <f t="shared" si="442"/>
        <v>0</v>
      </c>
      <c r="AA484" s="186">
        <f t="shared" si="442"/>
        <v>0</v>
      </c>
      <c r="AB484" s="186">
        <f t="shared" si="442"/>
        <v>0</v>
      </c>
      <c r="AC484" s="186">
        <f t="shared" si="442"/>
        <v>0</v>
      </c>
      <c r="AD484" s="186">
        <f t="shared" si="442"/>
        <v>0</v>
      </c>
      <c r="AE484" s="186">
        <f t="shared" si="442"/>
        <v>0</v>
      </c>
      <c r="AF484" s="186">
        <f t="shared" si="442"/>
        <v>0</v>
      </c>
      <c r="AG484" s="186">
        <f t="shared" si="442"/>
        <v>0</v>
      </c>
      <c r="AH484" s="186">
        <f t="shared" si="442"/>
        <v>0</v>
      </c>
      <c r="AI484" s="186">
        <f t="shared" si="442"/>
        <v>0</v>
      </c>
      <c r="AJ484" s="186">
        <f t="shared" si="442"/>
        <v>0</v>
      </c>
      <c r="AK484" s="186">
        <f t="shared" si="442"/>
        <v>0</v>
      </c>
      <c r="AL484" s="186">
        <f t="shared" si="442"/>
        <v>0</v>
      </c>
      <c r="AM484" s="186">
        <f t="shared" si="442"/>
        <v>0</v>
      </c>
      <c r="AN484" s="186">
        <f t="shared" si="442"/>
        <v>0</v>
      </c>
      <c r="AO484" s="186">
        <f t="shared" si="442"/>
        <v>0</v>
      </c>
      <c r="AP484" s="186">
        <f t="shared" si="442"/>
        <v>0</v>
      </c>
      <c r="AQ484" s="186">
        <f t="shared" si="442"/>
        <v>0</v>
      </c>
      <c r="AR484" s="186">
        <f t="shared" si="442"/>
        <v>0</v>
      </c>
      <c r="AS484" s="186">
        <f t="shared" si="442"/>
        <v>0</v>
      </c>
      <c r="AT484" s="186">
        <f t="shared" si="442"/>
        <v>0</v>
      </c>
      <c r="AU484" s="186">
        <f t="shared" si="442"/>
        <v>0</v>
      </c>
      <c r="AV484" s="300"/>
    </row>
    <row r="485" spans="1:48">
      <c r="A485" s="298"/>
      <c r="B485" s="299"/>
      <c r="C485" s="299"/>
      <c r="D485" s="188" t="s">
        <v>37</v>
      </c>
      <c r="E485" s="233">
        <f t="shared" si="438"/>
        <v>0</v>
      </c>
      <c r="F485" s="233">
        <f t="shared" si="438"/>
        <v>0</v>
      </c>
      <c r="G485" s="186" t="e">
        <f t="shared" si="439"/>
        <v>#DIV/0!</v>
      </c>
      <c r="H485" s="184"/>
      <c r="I485" s="184"/>
      <c r="J485" s="190"/>
      <c r="K485" s="184"/>
      <c r="L485" s="184"/>
      <c r="M485" s="190"/>
      <c r="N485" s="184"/>
      <c r="O485" s="184"/>
      <c r="P485" s="190"/>
      <c r="Q485" s="184"/>
      <c r="R485" s="184"/>
      <c r="S485" s="190"/>
      <c r="T485" s="184"/>
      <c r="U485" s="184"/>
      <c r="V485" s="190"/>
      <c r="W485" s="184"/>
      <c r="X485" s="184"/>
      <c r="Y485" s="190"/>
      <c r="Z485" s="184"/>
      <c r="AA485" s="184"/>
      <c r="AB485" s="190"/>
      <c r="AC485" s="184"/>
      <c r="AD485" s="184"/>
      <c r="AE485" s="190"/>
      <c r="AF485" s="184"/>
      <c r="AG485" s="184"/>
      <c r="AH485" s="190"/>
      <c r="AI485" s="184"/>
      <c r="AJ485" s="184"/>
      <c r="AK485" s="190"/>
      <c r="AL485" s="184"/>
      <c r="AM485" s="184"/>
      <c r="AN485" s="184"/>
      <c r="AO485" s="184"/>
      <c r="AP485" s="190"/>
      <c r="AQ485" s="190"/>
      <c r="AR485" s="190"/>
      <c r="AS485" s="184"/>
      <c r="AT485" s="184"/>
      <c r="AU485" s="190"/>
      <c r="AV485" s="300"/>
    </row>
    <row r="486" spans="1:48" ht="26.4">
      <c r="A486" s="298"/>
      <c r="B486" s="299"/>
      <c r="C486" s="299"/>
      <c r="D486" s="188" t="s">
        <v>2</v>
      </c>
      <c r="E486" s="233">
        <f t="shared" si="438"/>
        <v>0</v>
      </c>
      <c r="F486" s="233">
        <f t="shared" si="438"/>
        <v>0</v>
      </c>
      <c r="G486" s="186" t="e">
        <f t="shared" si="439"/>
        <v>#DIV/0!</v>
      </c>
      <c r="H486" s="184"/>
      <c r="I486" s="184"/>
      <c r="J486" s="190"/>
      <c r="K486" s="184"/>
      <c r="L486" s="184"/>
      <c r="M486" s="190"/>
      <c r="N486" s="184"/>
      <c r="O486" s="184"/>
      <c r="P486" s="190"/>
      <c r="Q486" s="184"/>
      <c r="R486" s="184"/>
      <c r="S486" s="190"/>
      <c r="T486" s="184"/>
      <c r="U486" s="184"/>
      <c r="V486" s="190"/>
      <c r="W486" s="184"/>
      <c r="X486" s="184"/>
      <c r="Y486" s="190"/>
      <c r="Z486" s="184"/>
      <c r="AA486" s="184"/>
      <c r="AB486" s="190"/>
      <c r="AC486" s="184"/>
      <c r="AD486" s="184"/>
      <c r="AE486" s="190"/>
      <c r="AF486" s="184"/>
      <c r="AG486" s="184"/>
      <c r="AH486" s="190"/>
      <c r="AI486" s="184"/>
      <c r="AJ486" s="184"/>
      <c r="AK486" s="190"/>
      <c r="AL486" s="190"/>
      <c r="AM486" s="190"/>
      <c r="AN486" s="184"/>
      <c r="AO486" s="184"/>
      <c r="AP486" s="190"/>
      <c r="AQ486" s="190"/>
      <c r="AR486" s="190"/>
      <c r="AS486" s="184"/>
      <c r="AT486" s="184"/>
      <c r="AU486" s="190"/>
      <c r="AV486" s="300"/>
    </row>
    <row r="487" spans="1:48">
      <c r="A487" s="298"/>
      <c r="B487" s="299"/>
      <c r="C487" s="299"/>
      <c r="D487" s="188" t="s">
        <v>43</v>
      </c>
      <c r="E487" s="233">
        <f t="shared" si="438"/>
        <v>0</v>
      </c>
      <c r="F487" s="233">
        <f t="shared" si="438"/>
        <v>0</v>
      </c>
      <c r="G487" s="186" t="e">
        <f t="shared" si="439"/>
        <v>#DIV/0!</v>
      </c>
      <c r="H487" s="184"/>
      <c r="I487" s="184"/>
      <c r="J487" s="190"/>
      <c r="K487" s="184"/>
      <c r="L487" s="184"/>
      <c r="M487" s="190"/>
      <c r="N487" s="184"/>
      <c r="O487" s="184"/>
      <c r="P487" s="190"/>
      <c r="Q487" s="184"/>
      <c r="R487" s="184"/>
      <c r="S487" s="190"/>
      <c r="T487" s="184"/>
      <c r="U487" s="184"/>
      <c r="V487" s="190"/>
      <c r="W487" s="184"/>
      <c r="X487" s="184"/>
      <c r="Y487" s="190"/>
      <c r="Z487" s="184"/>
      <c r="AA487" s="184"/>
      <c r="AB487" s="190"/>
      <c r="AC487" s="184"/>
      <c r="AD487" s="184"/>
      <c r="AE487" s="190"/>
      <c r="AF487" s="184"/>
      <c r="AG487" s="184"/>
      <c r="AH487" s="190"/>
      <c r="AI487" s="184"/>
      <c r="AJ487" s="184"/>
      <c r="AK487" s="190"/>
      <c r="AL487" s="190"/>
      <c r="AM487" s="190"/>
      <c r="AN487" s="184"/>
      <c r="AO487" s="184"/>
      <c r="AP487" s="190"/>
      <c r="AQ487" s="190"/>
      <c r="AR487" s="190"/>
      <c r="AS487" s="184"/>
      <c r="AT487" s="184"/>
      <c r="AU487" s="190"/>
      <c r="AV487" s="300"/>
    </row>
    <row r="488" spans="1:48" ht="27">
      <c r="A488" s="298"/>
      <c r="B488" s="299"/>
      <c r="C488" s="299"/>
      <c r="D488" s="189" t="s">
        <v>273</v>
      </c>
      <c r="E488" s="233">
        <f t="shared" si="438"/>
        <v>0</v>
      </c>
      <c r="F488" s="233">
        <f t="shared" si="438"/>
        <v>0</v>
      </c>
      <c r="G488" s="186" t="e">
        <f t="shared" si="439"/>
        <v>#DIV/0!</v>
      </c>
      <c r="H488" s="184"/>
      <c r="I488" s="184"/>
      <c r="J488" s="190"/>
      <c r="K488" s="184"/>
      <c r="L488" s="184"/>
      <c r="M488" s="190"/>
      <c r="N488" s="184"/>
      <c r="O488" s="184"/>
      <c r="P488" s="190"/>
      <c r="Q488" s="184"/>
      <c r="R488" s="184"/>
      <c r="S488" s="190"/>
      <c r="T488" s="184"/>
      <c r="U488" s="184"/>
      <c r="V488" s="190"/>
      <c r="W488" s="184"/>
      <c r="X488" s="184"/>
      <c r="Y488" s="190"/>
      <c r="Z488" s="184"/>
      <c r="AA488" s="184"/>
      <c r="AB488" s="190"/>
      <c r="AC488" s="184"/>
      <c r="AD488" s="184"/>
      <c r="AE488" s="190"/>
      <c r="AF488" s="184"/>
      <c r="AG488" s="184"/>
      <c r="AH488" s="190"/>
      <c r="AI488" s="184"/>
      <c r="AJ488" s="184"/>
      <c r="AK488" s="190"/>
      <c r="AL488" s="190"/>
      <c r="AM488" s="190"/>
      <c r="AN488" s="184"/>
      <c r="AO488" s="184"/>
      <c r="AP488" s="190"/>
      <c r="AQ488" s="190"/>
      <c r="AR488" s="190"/>
      <c r="AS488" s="184"/>
      <c r="AT488" s="184"/>
      <c r="AU488" s="190"/>
      <c r="AV488" s="300"/>
    </row>
    <row r="489" spans="1:48">
      <c r="A489" s="298" t="s">
        <v>379</v>
      </c>
      <c r="B489" s="298"/>
      <c r="C489" s="298"/>
      <c r="D489" s="192" t="s">
        <v>41</v>
      </c>
      <c r="E489" s="233">
        <f t="shared" si="438"/>
        <v>0</v>
      </c>
      <c r="F489" s="233">
        <f t="shared" si="438"/>
        <v>0</v>
      </c>
      <c r="G489" s="186" t="e">
        <f t="shared" si="439"/>
        <v>#DIV/0!</v>
      </c>
      <c r="H489" s="186">
        <f>SUM(H490:H492)</f>
        <v>0</v>
      </c>
      <c r="I489" s="186">
        <f t="shared" ref="I489:AU489" si="443">SUM(I490:I492)</f>
        <v>0</v>
      </c>
      <c r="J489" s="186">
        <f t="shared" si="443"/>
        <v>0</v>
      </c>
      <c r="K489" s="186">
        <f t="shared" si="443"/>
        <v>0</v>
      </c>
      <c r="L489" s="186">
        <f t="shared" si="443"/>
        <v>0</v>
      </c>
      <c r="M489" s="186">
        <f t="shared" si="443"/>
        <v>0</v>
      </c>
      <c r="N489" s="186">
        <f t="shared" si="443"/>
        <v>0</v>
      </c>
      <c r="O489" s="186">
        <f t="shared" si="443"/>
        <v>0</v>
      </c>
      <c r="P489" s="186">
        <f t="shared" si="443"/>
        <v>0</v>
      </c>
      <c r="Q489" s="186">
        <f t="shared" si="443"/>
        <v>0</v>
      </c>
      <c r="R489" s="186">
        <f t="shared" si="443"/>
        <v>0</v>
      </c>
      <c r="S489" s="186">
        <f t="shared" si="443"/>
        <v>0</v>
      </c>
      <c r="T489" s="186">
        <f t="shared" si="443"/>
        <v>0</v>
      </c>
      <c r="U489" s="186">
        <f t="shared" si="443"/>
        <v>0</v>
      </c>
      <c r="V489" s="186">
        <f t="shared" si="443"/>
        <v>0</v>
      </c>
      <c r="W489" s="186">
        <f t="shared" si="443"/>
        <v>0</v>
      </c>
      <c r="X489" s="186">
        <f t="shared" si="443"/>
        <v>0</v>
      </c>
      <c r="Y489" s="186">
        <f t="shared" si="443"/>
        <v>0</v>
      </c>
      <c r="Z489" s="186">
        <f t="shared" si="443"/>
        <v>0</v>
      </c>
      <c r="AA489" s="186">
        <f t="shared" si="443"/>
        <v>0</v>
      </c>
      <c r="AB489" s="186">
        <f t="shared" si="443"/>
        <v>0</v>
      </c>
      <c r="AC489" s="186">
        <f t="shared" si="443"/>
        <v>0</v>
      </c>
      <c r="AD489" s="186">
        <f t="shared" si="443"/>
        <v>0</v>
      </c>
      <c r="AE489" s="186">
        <f t="shared" si="443"/>
        <v>0</v>
      </c>
      <c r="AF489" s="186">
        <f t="shared" si="443"/>
        <v>0</v>
      </c>
      <c r="AG489" s="186">
        <f t="shared" si="443"/>
        <v>0</v>
      </c>
      <c r="AH489" s="186">
        <f t="shared" si="443"/>
        <v>0</v>
      </c>
      <c r="AI489" s="186">
        <f t="shared" si="443"/>
        <v>0</v>
      </c>
      <c r="AJ489" s="186">
        <f t="shared" si="443"/>
        <v>0</v>
      </c>
      <c r="AK489" s="186">
        <f t="shared" si="443"/>
        <v>0</v>
      </c>
      <c r="AL489" s="186">
        <f t="shared" si="443"/>
        <v>0</v>
      </c>
      <c r="AM489" s="186">
        <f t="shared" si="443"/>
        <v>0</v>
      </c>
      <c r="AN489" s="186">
        <f t="shared" si="443"/>
        <v>0</v>
      </c>
      <c r="AO489" s="186">
        <f t="shared" si="443"/>
        <v>0</v>
      </c>
      <c r="AP489" s="186">
        <f t="shared" si="443"/>
        <v>0</v>
      </c>
      <c r="AQ489" s="186">
        <f t="shared" si="443"/>
        <v>0</v>
      </c>
      <c r="AR489" s="186">
        <f t="shared" si="443"/>
        <v>0</v>
      </c>
      <c r="AS489" s="186">
        <f t="shared" si="443"/>
        <v>0</v>
      </c>
      <c r="AT489" s="186">
        <f t="shared" si="443"/>
        <v>0</v>
      </c>
      <c r="AU489" s="186">
        <f t="shared" si="443"/>
        <v>0</v>
      </c>
      <c r="AV489" s="300"/>
    </row>
    <row r="490" spans="1:48">
      <c r="A490" s="298"/>
      <c r="B490" s="298"/>
      <c r="C490" s="298"/>
      <c r="D490" s="188" t="s">
        <v>37</v>
      </c>
      <c r="E490" s="233">
        <f t="shared" si="438"/>
        <v>0</v>
      </c>
      <c r="F490" s="233">
        <f t="shared" si="438"/>
        <v>0</v>
      </c>
      <c r="G490" s="186" t="e">
        <f t="shared" si="439"/>
        <v>#DIV/0!</v>
      </c>
      <c r="H490" s="184"/>
      <c r="I490" s="184"/>
      <c r="J490" s="190"/>
      <c r="K490" s="184"/>
      <c r="L490" s="184"/>
      <c r="M490" s="190"/>
      <c r="N490" s="184"/>
      <c r="O490" s="184"/>
      <c r="P490" s="190"/>
      <c r="Q490" s="184"/>
      <c r="R490" s="184"/>
      <c r="S490" s="190"/>
      <c r="T490" s="184"/>
      <c r="U490" s="184"/>
      <c r="V490" s="190"/>
      <c r="W490" s="184"/>
      <c r="X490" s="184"/>
      <c r="Y490" s="190"/>
      <c r="Z490" s="184"/>
      <c r="AA490" s="184"/>
      <c r="AB490" s="190"/>
      <c r="AC490" s="184"/>
      <c r="AD490" s="184"/>
      <c r="AE490" s="190"/>
      <c r="AF490" s="184"/>
      <c r="AG490" s="184"/>
      <c r="AH490" s="190"/>
      <c r="AI490" s="184"/>
      <c r="AJ490" s="184"/>
      <c r="AK490" s="190"/>
      <c r="AL490" s="184"/>
      <c r="AM490" s="184"/>
      <c r="AN490" s="184"/>
      <c r="AO490" s="184"/>
      <c r="AP490" s="190"/>
      <c r="AQ490" s="190"/>
      <c r="AR490" s="190"/>
      <c r="AS490" s="184"/>
      <c r="AT490" s="184"/>
      <c r="AU490" s="190"/>
      <c r="AV490" s="300"/>
    </row>
    <row r="491" spans="1:48" ht="26.4">
      <c r="A491" s="298"/>
      <c r="B491" s="298"/>
      <c r="C491" s="298"/>
      <c r="D491" s="188" t="s">
        <v>2</v>
      </c>
      <c r="E491" s="233">
        <f t="shared" si="438"/>
        <v>0</v>
      </c>
      <c r="F491" s="233">
        <f t="shared" si="438"/>
        <v>0</v>
      </c>
      <c r="G491" s="186" t="e">
        <f t="shared" si="439"/>
        <v>#DIV/0!</v>
      </c>
      <c r="H491" s="184"/>
      <c r="I491" s="184"/>
      <c r="J491" s="190"/>
      <c r="K491" s="184"/>
      <c r="L491" s="184"/>
      <c r="M491" s="190"/>
      <c r="N491" s="184"/>
      <c r="O491" s="184"/>
      <c r="P491" s="190"/>
      <c r="Q491" s="184"/>
      <c r="R491" s="184"/>
      <c r="S491" s="190"/>
      <c r="T491" s="184"/>
      <c r="U491" s="184"/>
      <c r="V491" s="190"/>
      <c r="W491" s="184"/>
      <c r="X491" s="184"/>
      <c r="Y491" s="190"/>
      <c r="Z491" s="184"/>
      <c r="AA491" s="184"/>
      <c r="AB491" s="190"/>
      <c r="AC491" s="184"/>
      <c r="AD491" s="184"/>
      <c r="AE491" s="190"/>
      <c r="AF491" s="184"/>
      <c r="AG491" s="184"/>
      <c r="AH491" s="190"/>
      <c r="AI491" s="184"/>
      <c r="AJ491" s="184"/>
      <c r="AK491" s="190"/>
      <c r="AL491" s="190"/>
      <c r="AM491" s="190"/>
      <c r="AN491" s="184"/>
      <c r="AO491" s="184"/>
      <c r="AP491" s="190"/>
      <c r="AQ491" s="190"/>
      <c r="AR491" s="190"/>
      <c r="AS491" s="184"/>
      <c r="AT491" s="184"/>
      <c r="AU491" s="190"/>
      <c r="AV491" s="300"/>
    </row>
    <row r="492" spans="1:48">
      <c r="A492" s="298"/>
      <c r="B492" s="298"/>
      <c r="C492" s="298"/>
      <c r="D492" s="188" t="s">
        <v>43</v>
      </c>
      <c r="E492" s="233">
        <f t="shared" si="438"/>
        <v>0</v>
      </c>
      <c r="F492" s="233">
        <f t="shared" si="438"/>
        <v>0</v>
      </c>
      <c r="G492" s="186" t="e">
        <f t="shared" si="439"/>
        <v>#DIV/0!</v>
      </c>
      <c r="H492" s="184"/>
      <c r="I492" s="184"/>
      <c r="J492" s="190"/>
      <c r="K492" s="184"/>
      <c r="L492" s="184"/>
      <c r="M492" s="190"/>
      <c r="N492" s="184"/>
      <c r="O492" s="184"/>
      <c r="P492" s="190"/>
      <c r="Q492" s="184"/>
      <c r="R492" s="184"/>
      <c r="S492" s="190"/>
      <c r="T492" s="184"/>
      <c r="U492" s="184"/>
      <c r="V492" s="190"/>
      <c r="W492" s="184"/>
      <c r="X492" s="184"/>
      <c r="Y492" s="190"/>
      <c r="Z492" s="184"/>
      <c r="AA492" s="184"/>
      <c r="AB492" s="190"/>
      <c r="AC492" s="184"/>
      <c r="AD492" s="184"/>
      <c r="AE492" s="190"/>
      <c r="AF492" s="184"/>
      <c r="AG492" s="184"/>
      <c r="AH492" s="190"/>
      <c r="AI492" s="184"/>
      <c r="AJ492" s="184"/>
      <c r="AK492" s="190"/>
      <c r="AL492" s="190"/>
      <c r="AM492" s="190"/>
      <c r="AN492" s="184"/>
      <c r="AO492" s="184"/>
      <c r="AP492" s="190"/>
      <c r="AQ492" s="190"/>
      <c r="AR492" s="190"/>
      <c r="AS492" s="184"/>
      <c r="AT492" s="184"/>
      <c r="AU492" s="190"/>
      <c r="AV492" s="300"/>
    </row>
    <row r="493" spans="1:48" ht="27">
      <c r="A493" s="298"/>
      <c r="B493" s="298"/>
      <c r="C493" s="298"/>
      <c r="D493" s="189" t="s">
        <v>273</v>
      </c>
      <c r="E493" s="233">
        <f t="shared" si="438"/>
        <v>0</v>
      </c>
      <c r="F493" s="233">
        <f t="shared" si="438"/>
        <v>0</v>
      </c>
      <c r="G493" s="186" t="e">
        <f t="shared" si="439"/>
        <v>#DIV/0!</v>
      </c>
      <c r="H493" s="184"/>
      <c r="I493" s="184"/>
      <c r="J493" s="190"/>
      <c r="K493" s="184"/>
      <c r="L493" s="184"/>
      <c r="M493" s="190"/>
      <c r="N493" s="184"/>
      <c r="O493" s="184"/>
      <c r="P493" s="190"/>
      <c r="Q493" s="184"/>
      <c r="R493" s="184"/>
      <c r="S493" s="190"/>
      <c r="T493" s="184"/>
      <c r="U493" s="184"/>
      <c r="V493" s="190"/>
      <c r="W493" s="184"/>
      <c r="X493" s="184"/>
      <c r="Y493" s="190"/>
      <c r="Z493" s="184"/>
      <c r="AA493" s="184"/>
      <c r="AB493" s="190"/>
      <c r="AC493" s="184"/>
      <c r="AD493" s="184"/>
      <c r="AE493" s="190"/>
      <c r="AF493" s="184"/>
      <c r="AG493" s="184"/>
      <c r="AH493" s="190"/>
      <c r="AI493" s="184"/>
      <c r="AJ493" s="184"/>
      <c r="AK493" s="190"/>
      <c r="AL493" s="190"/>
      <c r="AM493" s="190"/>
      <c r="AN493" s="184"/>
      <c r="AO493" s="184"/>
      <c r="AP493" s="190"/>
      <c r="AQ493" s="190"/>
      <c r="AR493" s="190"/>
      <c r="AS493" s="184"/>
      <c r="AT493" s="184"/>
      <c r="AU493" s="190"/>
      <c r="AV493" s="300"/>
    </row>
    <row r="494" spans="1:48">
      <c r="A494" s="354" t="s">
        <v>374</v>
      </c>
      <c r="B494" s="354"/>
      <c r="C494" s="354"/>
      <c r="D494" s="192" t="s">
        <v>41</v>
      </c>
      <c r="E494" s="233">
        <f t="shared" si="438"/>
        <v>0</v>
      </c>
      <c r="F494" s="233">
        <f t="shared" si="438"/>
        <v>0</v>
      </c>
      <c r="G494" s="186" t="e">
        <f t="shared" si="439"/>
        <v>#DIV/0!</v>
      </c>
      <c r="H494" s="186">
        <f>SUM(H495:H497)</f>
        <v>0</v>
      </c>
      <c r="I494" s="186">
        <f t="shared" ref="I494:AU494" si="444">SUM(I495:I497)</f>
        <v>0</v>
      </c>
      <c r="J494" s="186">
        <f t="shared" si="444"/>
        <v>0</v>
      </c>
      <c r="K494" s="186">
        <f t="shared" si="444"/>
        <v>0</v>
      </c>
      <c r="L494" s="186">
        <f t="shared" si="444"/>
        <v>0</v>
      </c>
      <c r="M494" s="186">
        <f t="shared" si="444"/>
        <v>0</v>
      </c>
      <c r="N494" s="186">
        <f t="shared" si="444"/>
        <v>0</v>
      </c>
      <c r="O494" s="186">
        <f t="shared" si="444"/>
        <v>0</v>
      </c>
      <c r="P494" s="186">
        <f t="shared" si="444"/>
        <v>0</v>
      </c>
      <c r="Q494" s="186">
        <f t="shared" si="444"/>
        <v>0</v>
      </c>
      <c r="R494" s="186">
        <f t="shared" si="444"/>
        <v>0</v>
      </c>
      <c r="S494" s="186">
        <f t="shared" si="444"/>
        <v>0</v>
      </c>
      <c r="T494" s="186">
        <f t="shared" si="444"/>
        <v>0</v>
      </c>
      <c r="U494" s="186">
        <f t="shared" si="444"/>
        <v>0</v>
      </c>
      <c r="V494" s="186">
        <f t="shared" si="444"/>
        <v>0</v>
      </c>
      <c r="W494" s="186">
        <f t="shared" si="444"/>
        <v>0</v>
      </c>
      <c r="X494" s="186">
        <f t="shared" si="444"/>
        <v>0</v>
      </c>
      <c r="Y494" s="186">
        <f t="shared" si="444"/>
        <v>0</v>
      </c>
      <c r="Z494" s="186">
        <f t="shared" si="444"/>
        <v>0</v>
      </c>
      <c r="AA494" s="186">
        <f t="shared" si="444"/>
        <v>0</v>
      </c>
      <c r="AB494" s="186">
        <f t="shared" si="444"/>
        <v>0</v>
      </c>
      <c r="AC494" s="186">
        <f t="shared" si="444"/>
        <v>0</v>
      </c>
      <c r="AD494" s="186">
        <f t="shared" si="444"/>
        <v>0</v>
      </c>
      <c r="AE494" s="186">
        <f t="shared" si="444"/>
        <v>0</v>
      </c>
      <c r="AF494" s="186">
        <f t="shared" si="444"/>
        <v>0</v>
      </c>
      <c r="AG494" s="186">
        <f t="shared" si="444"/>
        <v>0</v>
      </c>
      <c r="AH494" s="186">
        <f t="shared" si="444"/>
        <v>0</v>
      </c>
      <c r="AI494" s="186">
        <f t="shared" si="444"/>
        <v>0</v>
      </c>
      <c r="AJ494" s="186">
        <f t="shared" si="444"/>
        <v>0</v>
      </c>
      <c r="AK494" s="186">
        <f t="shared" si="444"/>
        <v>0</v>
      </c>
      <c r="AL494" s="186">
        <f t="shared" si="444"/>
        <v>0</v>
      </c>
      <c r="AM494" s="186">
        <f t="shared" si="444"/>
        <v>0</v>
      </c>
      <c r="AN494" s="186">
        <f t="shared" si="444"/>
        <v>0</v>
      </c>
      <c r="AO494" s="186">
        <f t="shared" si="444"/>
        <v>0</v>
      </c>
      <c r="AP494" s="186">
        <f t="shared" si="444"/>
        <v>0</v>
      </c>
      <c r="AQ494" s="186">
        <f t="shared" si="444"/>
        <v>0</v>
      </c>
      <c r="AR494" s="186">
        <f t="shared" si="444"/>
        <v>0</v>
      </c>
      <c r="AS494" s="186">
        <f t="shared" si="444"/>
        <v>0</v>
      </c>
      <c r="AT494" s="186">
        <f t="shared" si="444"/>
        <v>0</v>
      </c>
      <c r="AU494" s="186">
        <f t="shared" si="444"/>
        <v>0</v>
      </c>
      <c r="AV494" s="304"/>
    </row>
    <row r="495" spans="1:48">
      <c r="A495" s="354"/>
      <c r="B495" s="354"/>
      <c r="C495" s="354"/>
      <c r="D495" s="188" t="s">
        <v>37</v>
      </c>
      <c r="E495" s="233">
        <f t="shared" si="438"/>
        <v>0</v>
      </c>
      <c r="F495" s="233">
        <f t="shared" si="438"/>
        <v>0</v>
      </c>
      <c r="G495" s="186" t="e">
        <f t="shared" si="439"/>
        <v>#DIV/0!</v>
      </c>
      <c r="H495" s="184">
        <f>H490</f>
        <v>0</v>
      </c>
      <c r="I495" s="184">
        <f t="shared" ref="I495:AU495" si="445">I490</f>
        <v>0</v>
      </c>
      <c r="J495" s="184">
        <f t="shared" si="445"/>
        <v>0</v>
      </c>
      <c r="K495" s="184">
        <f t="shared" si="445"/>
        <v>0</v>
      </c>
      <c r="L495" s="184">
        <f t="shared" si="445"/>
        <v>0</v>
      </c>
      <c r="M495" s="184">
        <f t="shared" si="445"/>
        <v>0</v>
      </c>
      <c r="N495" s="184">
        <f t="shared" si="445"/>
        <v>0</v>
      </c>
      <c r="O495" s="184">
        <f t="shared" si="445"/>
        <v>0</v>
      </c>
      <c r="P495" s="184">
        <f t="shared" si="445"/>
        <v>0</v>
      </c>
      <c r="Q495" s="184">
        <f t="shared" si="445"/>
        <v>0</v>
      </c>
      <c r="R495" s="184">
        <f t="shared" si="445"/>
        <v>0</v>
      </c>
      <c r="S495" s="184">
        <f t="shared" si="445"/>
        <v>0</v>
      </c>
      <c r="T495" s="184">
        <f t="shared" si="445"/>
        <v>0</v>
      </c>
      <c r="U495" s="184">
        <f t="shared" si="445"/>
        <v>0</v>
      </c>
      <c r="V495" s="184">
        <f t="shared" si="445"/>
        <v>0</v>
      </c>
      <c r="W495" s="184">
        <f t="shared" si="445"/>
        <v>0</v>
      </c>
      <c r="X495" s="184">
        <f t="shared" si="445"/>
        <v>0</v>
      </c>
      <c r="Y495" s="184">
        <f t="shared" si="445"/>
        <v>0</v>
      </c>
      <c r="Z495" s="184">
        <f t="shared" si="445"/>
        <v>0</v>
      </c>
      <c r="AA495" s="184">
        <f t="shared" si="445"/>
        <v>0</v>
      </c>
      <c r="AB495" s="184">
        <f t="shared" si="445"/>
        <v>0</v>
      </c>
      <c r="AC495" s="184">
        <f t="shared" si="445"/>
        <v>0</v>
      </c>
      <c r="AD495" s="184">
        <f t="shared" si="445"/>
        <v>0</v>
      </c>
      <c r="AE495" s="184">
        <f t="shared" si="445"/>
        <v>0</v>
      </c>
      <c r="AF495" s="184">
        <f t="shared" si="445"/>
        <v>0</v>
      </c>
      <c r="AG495" s="184">
        <f t="shared" si="445"/>
        <v>0</v>
      </c>
      <c r="AH495" s="184">
        <f t="shared" si="445"/>
        <v>0</v>
      </c>
      <c r="AI495" s="184">
        <f t="shared" si="445"/>
        <v>0</v>
      </c>
      <c r="AJ495" s="184">
        <f t="shared" si="445"/>
        <v>0</v>
      </c>
      <c r="AK495" s="184">
        <f t="shared" si="445"/>
        <v>0</v>
      </c>
      <c r="AL495" s="184">
        <f t="shared" si="445"/>
        <v>0</v>
      </c>
      <c r="AM495" s="184">
        <f t="shared" si="445"/>
        <v>0</v>
      </c>
      <c r="AN495" s="184">
        <f t="shared" si="445"/>
        <v>0</v>
      </c>
      <c r="AO495" s="184">
        <f t="shared" si="445"/>
        <v>0</v>
      </c>
      <c r="AP495" s="184">
        <f t="shared" si="445"/>
        <v>0</v>
      </c>
      <c r="AQ495" s="184">
        <f t="shared" si="445"/>
        <v>0</v>
      </c>
      <c r="AR495" s="184">
        <f t="shared" si="445"/>
        <v>0</v>
      </c>
      <c r="AS495" s="184">
        <f t="shared" si="445"/>
        <v>0</v>
      </c>
      <c r="AT495" s="184">
        <f t="shared" si="445"/>
        <v>0</v>
      </c>
      <c r="AU495" s="184">
        <f t="shared" si="445"/>
        <v>0</v>
      </c>
      <c r="AV495" s="304"/>
    </row>
    <row r="496" spans="1:48" ht="26.4">
      <c r="A496" s="354"/>
      <c r="B496" s="354"/>
      <c r="C496" s="354"/>
      <c r="D496" s="188" t="s">
        <v>2</v>
      </c>
      <c r="E496" s="233">
        <f t="shared" si="438"/>
        <v>0</v>
      </c>
      <c r="F496" s="233">
        <f t="shared" si="438"/>
        <v>0</v>
      </c>
      <c r="G496" s="186" t="e">
        <f t="shared" si="439"/>
        <v>#DIV/0!</v>
      </c>
      <c r="H496" s="184">
        <f t="shared" ref="H496:AU498" si="446">H491</f>
        <v>0</v>
      </c>
      <c r="I496" s="184">
        <f t="shared" si="446"/>
        <v>0</v>
      </c>
      <c r="J496" s="184">
        <f t="shared" si="446"/>
        <v>0</v>
      </c>
      <c r="K496" s="184">
        <f t="shared" si="446"/>
        <v>0</v>
      </c>
      <c r="L496" s="184">
        <f t="shared" si="446"/>
        <v>0</v>
      </c>
      <c r="M496" s="184">
        <f t="shared" si="446"/>
        <v>0</v>
      </c>
      <c r="N496" s="184">
        <f t="shared" si="446"/>
        <v>0</v>
      </c>
      <c r="O496" s="184">
        <f t="shared" si="446"/>
        <v>0</v>
      </c>
      <c r="P496" s="184">
        <f t="shared" si="446"/>
        <v>0</v>
      </c>
      <c r="Q496" s="184">
        <f t="shared" si="446"/>
        <v>0</v>
      </c>
      <c r="R496" s="184">
        <f t="shared" si="446"/>
        <v>0</v>
      </c>
      <c r="S496" s="184">
        <f t="shared" si="446"/>
        <v>0</v>
      </c>
      <c r="T496" s="184">
        <f t="shared" si="446"/>
        <v>0</v>
      </c>
      <c r="U496" s="184">
        <f t="shared" si="446"/>
        <v>0</v>
      </c>
      <c r="V496" s="184">
        <f t="shared" si="446"/>
        <v>0</v>
      </c>
      <c r="W496" s="184">
        <f t="shared" si="446"/>
        <v>0</v>
      </c>
      <c r="X496" s="184">
        <f t="shared" si="446"/>
        <v>0</v>
      </c>
      <c r="Y496" s="184">
        <f t="shared" si="446"/>
        <v>0</v>
      </c>
      <c r="Z496" s="184">
        <f t="shared" si="446"/>
        <v>0</v>
      </c>
      <c r="AA496" s="184">
        <f t="shared" si="446"/>
        <v>0</v>
      </c>
      <c r="AB496" s="184">
        <f t="shared" si="446"/>
        <v>0</v>
      </c>
      <c r="AC496" s="184">
        <f t="shared" si="446"/>
        <v>0</v>
      </c>
      <c r="AD496" s="184">
        <f t="shared" si="446"/>
        <v>0</v>
      </c>
      <c r="AE496" s="184">
        <f t="shared" si="446"/>
        <v>0</v>
      </c>
      <c r="AF496" s="184">
        <f t="shared" si="446"/>
        <v>0</v>
      </c>
      <c r="AG496" s="184">
        <f t="shared" si="446"/>
        <v>0</v>
      </c>
      <c r="AH496" s="184">
        <f t="shared" si="446"/>
        <v>0</v>
      </c>
      <c r="AI496" s="184">
        <f t="shared" si="446"/>
        <v>0</v>
      </c>
      <c r="AJ496" s="184">
        <f t="shared" si="446"/>
        <v>0</v>
      </c>
      <c r="AK496" s="184">
        <f t="shared" si="446"/>
        <v>0</v>
      </c>
      <c r="AL496" s="184">
        <f t="shared" si="446"/>
        <v>0</v>
      </c>
      <c r="AM496" s="184">
        <f t="shared" si="446"/>
        <v>0</v>
      </c>
      <c r="AN496" s="184">
        <f t="shared" si="446"/>
        <v>0</v>
      </c>
      <c r="AO496" s="184">
        <f t="shared" si="446"/>
        <v>0</v>
      </c>
      <c r="AP496" s="184">
        <f t="shared" si="446"/>
        <v>0</v>
      </c>
      <c r="AQ496" s="184">
        <f t="shared" si="446"/>
        <v>0</v>
      </c>
      <c r="AR496" s="184">
        <f t="shared" si="446"/>
        <v>0</v>
      </c>
      <c r="AS496" s="184">
        <f t="shared" si="446"/>
        <v>0</v>
      </c>
      <c r="AT496" s="184">
        <f t="shared" si="446"/>
        <v>0</v>
      </c>
      <c r="AU496" s="184">
        <f t="shared" si="446"/>
        <v>0</v>
      </c>
      <c r="AV496" s="304"/>
    </row>
    <row r="497" spans="1:48">
      <c r="A497" s="354"/>
      <c r="B497" s="354"/>
      <c r="C497" s="354"/>
      <c r="D497" s="188" t="s">
        <v>43</v>
      </c>
      <c r="E497" s="233">
        <f t="shared" si="438"/>
        <v>0</v>
      </c>
      <c r="F497" s="233">
        <f t="shared" si="438"/>
        <v>0</v>
      </c>
      <c r="G497" s="186" t="e">
        <f t="shared" si="439"/>
        <v>#DIV/0!</v>
      </c>
      <c r="H497" s="184">
        <f t="shared" si="446"/>
        <v>0</v>
      </c>
      <c r="I497" s="184">
        <f t="shared" si="446"/>
        <v>0</v>
      </c>
      <c r="J497" s="184">
        <f t="shared" si="446"/>
        <v>0</v>
      </c>
      <c r="K497" s="184">
        <f t="shared" si="446"/>
        <v>0</v>
      </c>
      <c r="L497" s="184">
        <f t="shared" si="446"/>
        <v>0</v>
      </c>
      <c r="M497" s="184">
        <f t="shared" si="446"/>
        <v>0</v>
      </c>
      <c r="N497" s="184">
        <f t="shared" si="446"/>
        <v>0</v>
      </c>
      <c r="O497" s="184">
        <f t="shared" si="446"/>
        <v>0</v>
      </c>
      <c r="P497" s="184">
        <f t="shared" si="446"/>
        <v>0</v>
      </c>
      <c r="Q497" s="184">
        <f t="shared" si="446"/>
        <v>0</v>
      </c>
      <c r="R497" s="184">
        <f t="shared" si="446"/>
        <v>0</v>
      </c>
      <c r="S497" s="184">
        <f t="shared" si="446"/>
        <v>0</v>
      </c>
      <c r="T497" s="184">
        <f t="shared" si="446"/>
        <v>0</v>
      </c>
      <c r="U497" s="184">
        <f t="shared" si="446"/>
        <v>0</v>
      </c>
      <c r="V497" s="184">
        <f t="shared" si="446"/>
        <v>0</v>
      </c>
      <c r="W497" s="184">
        <f t="shared" si="446"/>
        <v>0</v>
      </c>
      <c r="X497" s="184">
        <f t="shared" si="446"/>
        <v>0</v>
      </c>
      <c r="Y497" s="184">
        <f t="shared" si="446"/>
        <v>0</v>
      </c>
      <c r="Z497" s="184">
        <f t="shared" si="446"/>
        <v>0</v>
      </c>
      <c r="AA497" s="184">
        <f t="shared" si="446"/>
        <v>0</v>
      </c>
      <c r="AB497" s="184">
        <f t="shared" si="446"/>
        <v>0</v>
      </c>
      <c r="AC497" s="184">
        <f t="shared" si="446"/>
        <v>0</v>
      </c>
      <c r="AD497" s="184">
        <f t="shared" si="446"/>
        <v>0</v>
      </c>
      <c r="AE497" s="184">
        <f t="shared" si="446"/>
        <v>0</v>
      </c>
      <c r="AF497" s="184">
        <f t="shared" si="446"/>
        <v>0</v>
      </c>
      <c r="AG497" s="184">
        <f t="shared" si="446"/>
        <v>0</v>
      </c>
      <c r="AH497" s="184">
        <f t="shared" si="446"/>
        <v>0</v>
      </c>
      <c r="AI497" s="184">
        <f t="shared" si="446"/>
        <v>0</v>
      </c>
      <c r="AJ497" s="184">
        <f t="shared" si="446"/>
        <v>0</v>
      </c>
      <c r="AK497" s="184">
        <f t="shared" si="446"/>
        <v>0</v>
      </c>
      <c r="AL497" s="184">
        <f t="shared" si="446"/>
        <v>0</v>
      </c>
      <c r="AM497" s="184">
        <f t="shared" si="446"/>
        <v>0</v>
      </c>
      <c r="AN497" s="184">
        <f t="shared" si="446"/>
        <v>0</v>
      </c>
      <c r="AO497" s="184">
        <f t="shared" si="446"/>
        <v>0</v>
      </c>
      <c r="AP497" s="184">
        <f t="shared" si="446"/>
        <v>0</v>
      </c>
      <c r="AQ497" s="184">
        <f t="shared" si="446"/>
        <v>0</v>
      </c>
      <c r="AR497" s="184">
        <f t="shared" si="446"/>
        <v>0</v>
      </c>
      <c r="AS497" s="184">
        <f t="shared" si="446"/>
        <v>0</v>
      </c>
      <c r="AT497" s="184">
        <f t="shared" si="446"/>
        <v>0</v>
      </c>
      <c r="AU497" s="184">
        <f t="shared" si="446"/>
        <v>0</v>
      </c>
      <c r="AV497" s="304"/>
    </row>
    <row r="498" spans="1:48" ht="27">
      <c r="A498" s="354"/>
      <c r="B498" s="354"/>
      <c r="C498" s="354"/>
      <c r="D498" s="189" t="s">
        <v>273</v>
      </c>
      <c r="E498" s="233">
        <f t="shared" si="438"/>
        <v>0</v>
      </c>
      <c r="F498" s="233">
        <f t="shared" si="438"/>
        <v>0</v>
      </c>
      <c r="G498" s="186" t="e">
        <f t="shared" si="439"/>
        <v>#DIV/0!</v>
      </c>
      <c r="H498" s="184">
        <f t="shared" si="446"/>
        <v>0</v>
      </c>
      <c r="I498" s="184">
        <f t="shared" si="446"/>
        <v>0</v>
      </c>
      <c r="J498" s="184">
        <f t="shared" si="446"/>
        <v>0</v>
      </c>
      <c r="K498" s="184">
        <f t="shared" si="446"/>
        <v>0</v>
      </c>
      <c r="L498" s="184">
        <f t="shared" si="446"/>
        <v>0</v>
      </c>
      <c r="M498" s="184">
        <f t="shared" si="446"/>
        <v>0</v>
      </c>
      <c r="N498" s="184">
        <f t="shared" si="446"/>
        <v>0</v>
      </c>
      <c r="O498" s="184">
        <f t="shared" si="446"/>
        <v>0</v>
      </c>
      <c r="P498" s="184">
        <f t="shared" si="446"/>
        <v>0</v>
      </c>
      <c r="Q498" s="184">
        <f t="shared" si="446"/>
        <v>0</v>
      </c>
      <c r="R498" s="184">
        <f t="shared" si="446"/>
        <v>0</v>
      </c>
      <c r="S498" s="184">
        <f t="shared" si="446"/>
        <v>0</v>
      </c>
      <c r="T498" s="184">
        <f t="shared" si="446"/>
        <v>0</v>
      </c>
      <c r="U498" s="184">
        <f t="shared" si="446"/>
        <v>0</v>
      </c>
      <c r="V498" s="184">
        <f t="shared" si="446"/>
        <v>0</v>
      </c>
      <c r="W498" s="184">
        <f t="shared" si="446"/>
        <v>0</v>
      </c>
      <c r="X498" s="184">
        <f t="shared" si="446"/>
        <v>0</v>
      </c>
      <c r="Y498" s="184">
        <f t="shared" si="446"/>
        <v>0</v>
      </c>
      <c r="Z498" s="184">
        <f t="shared" si="446"/>
        <v>0</v>
      </c>
      <c r="AA498" s="184">
        <f t="shared" si="446"/>
        <v>0</v>
      </c>
      <c r="AB498" s="184">
        <f t="shared" si="446"/>
        <v>0</v>
      </c>
      <c r="AC498" s="184">
        <f t="shared" si="446"/>
        <v>0</v>
      </c>
      <c r="AD498" s="184">
        <f t="shared" si="446"/>
        <v>0</v>
      </c>
      <c r="AE498" s="184">
        <f t="shared" si="446"/>
        <v>0</v>
      </c>
      <c r="AF498" s="184">
        <f t="shared" si="446"/>
        <v>0</v>
      </c>
      <c r="AG498" s="184">
        <f t="shared" si="446"/>
        <v>0</v>
      </c>
      <c r="AH498" s="184">
        <f t="shared" si="446"/>
        <v>0</v>
      </c>
      <c r="AI498" s="184">
        <f t="shared" si="446"/>
        <v>0</v>
      </c>
      <c r="AJ498" s="184">
        <f t="shared" si="446"/>
        <v>0</v>
      </c>
      <c r="AK498" s="184">
        <f t="shared" si="446"/>
        <v>0</v>
      </c>
      <c r="AL498" s="184">
        <f t="shared" si="446"/>
        <v>0</v>
      </c>
      <c r="AM498" s="184">
        <f t="shared" si="446"/>
        <v>0</v>
      </c>
      <c r="AN498" s="184">
        <f t="shared" si="446"/>
        <v>0</v>
      </c>
      <c r="AO498" s="184">
        <f t="shared" si="446"/>
        <v>0</v>
      </c>
      <c r="AP498" s="184">
        <f t="shared" si="446"/>
        <v>0</v>
      </c>
      <c r="AQ498" s="184">
        <f t="shared" si="446"/>
        <v>0</v>
      </c>
      <c r="AR498" s="184">
        <f t="shared" si="446"/>
        <v>0</v>
      </c>
      <c r="AS498" s="184">
        <f t="shared" si="446"/>
        <v>0</v>
      </c>
      <c r="AT498" s="184">
        <f t="shared" si="446"/>
        <v>0</v>
      </c>
      <c r="AU498" s="184">
        <f t="shared" si="446"/>
        <v>0</v>
      </c>
      <c r="AV498" s="304"/>
    </row>
    <row r="499" spans="1:48">
      <c r="A499" s="354" t="s">
        <v>284</v>
      </c>
      <c r="B499" s="354"/>
      <c r="C499" s="354"/>
      <c r="D499" s="192" t="s">
        <v>41</v>
      </c>
      <c r="E499" s="233">
        <f t="shared" si="438"/>
        <v>0</v>
      </c>
      <c r="F499" s="233">
        <f t="shared" si="438"/>
        <v>0</v>
      </c>
      <c r="G499" s="186" t="e">
        <f t="shared" si="439"/>
        <v>#DIV/0!</v>
      </c>
      <c r="H499" s="186">
        <f>SUM(H500:H502)</f>
        <v>0</v>
      </c>
      <c r="I499" s="186">
        <f t="shared" ref="I499:AU499" si="447">SUM(I500:I502)</f>
        <v>0</v>
      </c>
      <c r="J499" s="186">
        <f t="shared" si="447"/>
        <v>0</v>
      </c>
      <c r="K499" s="186">
        <f t="shared" si="447"/>
        <v>0</v>
      </c>
      <c r="L499" s="186">
        <f t="shared" si="447"/>
        <v>0</v>
      </c>
      <c r="M499" s="186">
        <f t="shared" si="447"/>
        <v>0</v>
      </c>
      <c r="N499" s="186">
        <f t="shared" si="447"/>
        <v>0</v>
      </c>
      <c r="O499" s="186">
        <f t="shared" si="447"/>
        <v>0</v>
      </c>
      <c r="P499" s="186">
        <f t="shared" si="447"/>
        <v>0</v>
      </c>
      <c r="Q499" s="186">
        <f t="shared" si="447"/>
        <v>0</v>
      </c>
      <c r="R499" s="186">
        <f t="shared" si="447"/>
        <v>0</v>
      </c>
      <c r="S499" s="186">
        <f t="shared" si="447"/>
        <v>0</v>
      </c>
      <c r="T499" s="186">
        <f t="shared" si="447"/>
        <v>0</v>
      </c>
      <c r="U499" s="186">
        <f t="shared" si="447"/>
        <v>0</v>
      </c>
      <c r="V499" s="186">
        <f t="shared" si="447"/>
        <v>0</v>
      </c>
      <c r="W499" s="186">
        <f t="shared" si="447"/>
        <v>0</v>
      </c>
      <c r="X499" s="186">
        <f t="shared" si="447"/>
        <v>0</v>
      </c>
      <c r="Y499" s="186">
        <f t="shared" si="447"/>
        <v>0</v>
      </c>
      <c r="Z499" s="186">
        <f t="shared" si="447"/>
        <v>0</v>
      </c>
      <c r="AA499" s="186">
        <f t="shared" si="447"/>
        <v>0</v>
      </c>
      <c r="AB499" s="186">
        <f t="shared" si="447"/>
        <v>0</v>
      </c>
      <c r="AC499" s="186">
        <f t="shared" si="447"/>
        <v>0</v>
      </c>
      <c r="AD499" s="186">
        <f t="shared" si="447"/>
        <v>0</v>
      </c>
      <c r="AE499" s="186">
        <f t="shared" si="447"/>
        <v>0</v>
      </c>
      <c r="AF499" s="186">
        <f t="shared" si="447"/>
        <v>0</v>
      </c>
      <c r="AG499" s="186">
        <f t="shared" si="447"/>
        <v>0</v>
      </c>
      <c r="AH499" s="186">
        <f t="shared" si="447"/>
        <v>0</v>
      </c>
      <c r="AI499" s="186">
        <f t="shared" si="447"/>
        <v>0</v>
      </c>
      <c r="AJ499" s="186">
        <f t="shared" si="447"/>
        <v>0</v>
      </c>
      <c r="AK499" s="186">
        <f t="shared" si="447"/>
        <v>0</v>
      </c>
      <c r="AL499" s="186">
        <f t="shared" si="447"/>
        <v>0</v>
      </c>
      <c r="AM499" s="186">
        <f t="shared" si="447"/>
        <v>0</v>
      </c>
      <c r="AN499" s="186">
        <f t="shared" si="447"/>
        <v>0</v>
      </c>
      <c r="AO499" s="186">
        <f t="shared" si="447"/>
        <v>0</v>
      </c>
      <c r="AP499" s="186">
        <f t="shared" si="447"/>
        <v>0</v>
      </c>
      <c r="AQ499" s="186">
        <f t="shared" si="447"/>
        <v>0</v>
      </c>
      <c r="AR499" s="186">
        <f t="shared" si="447"/>
        <v>0</v>
      </c>
      <c r="AS499" s="186">
        <f t="shared" si="447"/>
        <v>0</v>
      </c>
      <c r="AT499" s="186">
        <f t="shared" si="447"/>
        <v>0</v>
      </c>
      <c r="AU499" s="186">
        <f t="shared" si="447"/>
        <v>0</v>
      </c>
      <c r="AV499" s="304"/>
    </row>
    <row r="500" spans="1:48">
      <c r="A500" s="354"/>
      <c r="B500" s="354"/>
      <c r="C500" s="354"/>
      <c r="D500" s="188" t="s">
        <v>37</v>
      </c>
      <c r="E500" s="233">
        <f t="shared" si="438"/>
        <v>0</v>
      </c>
      <c r="F500" s="233">
        <f t="shared" si="438"/>
        <v>0</v>
      </c>
      <c r="G500" s="186" t="e">
        <f t="shared" si="439"/>
        <v>#DIV/0!</v>
      </c>
      <c r="H500" s="184"/>
      <c r="I500" s="184"/>
      <c r="J500" s="190"/>
      <c r="K500" s="184"/>
      <c r="L500" s="184"/>
      <c r="M500" s="190"/>
      <c r="N500" s="184"/>
      <c r="O500" s="184"/>
      <c r="P500" s="190"/>
      <c r="Q500" s="184"/>
      <c r="R500" s="184"/>
      <c r="S500" s="190"/>
      <c r="T500" s="184"/>
      <c r="U500" s="184"/>
      <c r="V500" s="190"/>
      <c r="W500" s="184"/>
      <c r="X500" s="184"/>
      <c r="Y500" s="190"/>
      <c r="Z500" s="184"/>
      <c r="AA500" s="184"/>
      <c r="AB500" s="190"/>
      <c r="AC500" s="184"/>
      <c r="AD500" s="184"/>
      <c r="AE500" s="190"/>
      <c r="AF500" s="184"/>
      <c r="AG500" s="184"/>
      <c r="AH500" s="190"/>
      <c r="AI500" s="184"/>
      <c r="AJ500" s="184"/>
      <c r="AK500" s="190"/>
      <c r="AL500" s="184"/>
      <c r="AM500" s="184"/>
      <c r="AN500" s="184"/>
      <c r="AO500" s="184"/>
      <c r="AP500" s="190"/>
      <c r="AQ500" s="190"/>
      <c r="AR500" s="190"/>
      <c r="AS500" s="184"/>
      <c r="AT500" s="184"/>
      <c r="AU500" s="190"/>
      <c r="AV500" s="304"/>
    </row>
    <row r="501" spans="1:48" ht="26.4">
      <c r="A501" s="354"/>
      <c r="B501" s="354"/>
      <c r="C501" s="354"/>
      <c r="D501" s="188" t="s">
        <v>2</v>
      </c>
      <c r="E501" s="233">
        <f t="shared" si="438"/>
        <v>0</v>
      </c>
      <c r="F501" s="233">
        <f t="shared" si="438"/>
        <v>0</v>
      </c>
      <c r="G501" s="186" t="e">
        <f t="shared" si="439"/>
        <v>#DIV/0!</v>
      </c>
      <c r="H501" s="184"/>
      <c r="I501" s="184"/>
      <c r="J501" s="190"/>
      <c r="K501" s="184"/>
      <c r="L501" s="184"/>
      <c r="M501" s="190"/>
      <c r="N501" s="184"/>
      <c r="O501" s="184"/>
      <c r="P501" s="190"/>
      <c r="Q501" s="184"/>
      <c r="R501" s="184"/>
      <c r="S501" s="190"/>
      <c r="T501" s="184"/>
      <c r="U501" s="184"/>
      <c r="V501" s="190"/>
      <c r="W501" s="184"/>
      <c r="X501" s="184"/>
      <c r="Y501" s="190"/>
      <c r="Z501" s="184"/>
      <c r="AA501" s="184"/>
      <c r="AB501" s="190"/>
      <c r="AC501" s="184"/>
      <c r="AD501" s="184"/>
      <c r="AE501" s="190"/>
      <c r="AF501" s="184"/>
      <c r="AG501" s="184"/>
      <c r="AH501" s="190"/>
      <c r="AI501" s="184"/>
      <c r="AJ501" s="184"/>
      <c r="AK501" s="190"/>
      <c r="AL501" s="190"/>
      <c r="AM501" s="190"/>
      <c r="AN501" s="184"/>
      <c r="AO501" s="184"/>
      <c r="AP501" s="190"/>
      <c r="AQ501" s="190"/>
      <c r="AR501" s="190"/>
      <c r="AS501" s="184"/>
      <c r="AT501" s="184"/>
      <c r="AU501" s="190"/>
      <c r="AV501" s="304"/>
    </row>
    <row r="502" spans="1:48">
      <c r="A502" s="354"/>
      <c r="B502" s="354"/>
      <c r="C502" s="354"/>
      <c r="D502" s="188" t="s">
        <v>43</v>
      </c>
      <c r="E502" s="233">
        <f t="shared" si="438"/>
        <v>0</v>
      </c>
      <c r="F502" s="233">
        <f t="shared" si="438"/>
        <v>0</v>
      </c>
      <c r="G502" s="186" t="e">
        <f t="shared" si="439"/>
        <v>#DIV/0!</v>
      </c>
      <c r="H502" s="184"/>
      <c r="I502" s="184"/>
      <c r="J502" s="190"/>
      <c r="K502" s="184"/>
      <c r="L502" s="184"/>
      <c r="M502" s="190"/>
      <c r="N502" s="184"/>
      <c r="O502" s="184"/>
      <c r="P502" s="190"/>
      <c r="Q502" s="184"/>
      <c r="R502" s="184"/>
      <c r="S502" s="190"/>
      <c r="T502" s="184"/>
      <c r="U502" s="184"/>
      <c r="V502" s="190"/>
      <c r="W502" s="184"/>
      <c r="X502" s="184"/>
      <c r="Y502" s="190"/>
      <c r="Z502" s="184"/>
      <c r="AA502" s="184"/>
      <c r="AB502" s="190"/>
      <c r="AC502" s="184"/>
      <c r="AD502" s="184"/>
      <c r="AE502" s="190"/>
      <c r="AF502" s="184"/>
      <c r="AG502" s="184"/>
      <c r="AH502" s="190"/>
      <c r="AI502" s="184"/>
      <c r="AJ502" s="184"/>
      <c r="AK502" s="190"/>
      <c r="AL502" s="190"/>
      <c r="AM502" s="190"/>
      <c r="AN502" s="184"/>
      <c r="AO502" s="184"/>
      <c r="AP502" s="190"/>
      <c r="AQ502" s="190"/>
      <c r="AR502" s="190"/>
      <c r="AS502" s="184"/>
      <c r="AT502" s="184"/>
      <c r="AU502" s="190"/>
      <c r="AV502" s="304"/>
    </row>
    <row r="503" spans="1:48" ht="27">
      <c r="A503" s="354"/>
      <c r="B503" s="354"/>
      <c r="C503" s="354"/>
      <c r="D503" s="189" t="s">
        <v>273</v>
      </c>
      <c r="E503" s="233">
        <f t="shared" si="438"/>
        <v>0</v>
      </c>
      <c r="F503" s="233">
        <f t="shared" si="438"/>
        <v>0</v>
      </c>
      <c r="G503" s="186" t="e">
        <f t="shared" si="439"/>
        <v>#DIV/0!</v>
      </c>
      <c r="H503" s="184"/>
      <c r="I503" s="184"/>
      <c r="J503" s="190"/>
      <c r="K503" s="184"/>
      <c r="L503" s="184"/>
      <c r="M503" s="190"/>
      <c r="N503" s="184"/>
      <c r="O503" s="184"/>
      <c r="P503" s="190"/>
      <c r="Q503" s="184"/>
      <c r="R503" s="184"/>
      <c r="S503" s="190"/>
      <c r="T503" s="184"/>
      <c r="U503" s="184"/>
      <c r="V503" s="190"/>
      <c r="W503" s="184"/>
      <c r="X503" s="184"/>
      <c r="Y503" s="190"/>
      <c r="Z503" s="184"/>
      <c r="AA503" s="184"/>
      <c r="AB503" s="190"/>
      <c r="AC503" s="184"/>
      <c r="AD503" s="184"/>
      <c r="AE503" s="190"/>
      <c r="AF503" s="184"/>
      <c r="AG503" s="184"/>
      <c r="AH503" s="190"/>
      <c r="AI503" s="184"/>
      <c r="AJ503" s="184"/>
      <c r="AK503" s="190"/>
      <c r="AL503" s="190"/>
      <c r="AM503" s="190"/>
      <c r="AN503" s="184"/>
      <c r="AO503" s="184"/>
      <c r="AP503" s="190"/>
      <c r="AQ503" s="190"/>
      <c r="AR503" s="190"/>
      <c r="AS503" s="184"/>
      <c r="AT503" s="184"/>
      <c r="AU503" s="190"/>
      <c r="AV503" s="304"/>
    </row>
    <row r="504" spans="1:48">
      <c r="A504" s="353" t="s">
        <v>375</v>
      </c>
      <c r="B504" s="353"/>
      <c r="C504" s="353"/>
      <c r="D504" s="353"/>
      <c r="E504" s="353"/>
      <c r="F504" s="353"/>
      <c r="G504" s="353"/>
      <c r="H504" s="353"/>
      <c r="I504" s="353"/>
      <c r="J504" s="353"/>
      <c r="K504" s="353"/>
      <c r="L504" s="353"/>
      <c r="M504" s="353"/>
      <c r="N504" s="353"/>
      <c r="O504" s="353"/>
      <c r="P504" s="353"/>
      <c r="Q504" s="353"/>
      <c r="R504" s="353"/>
      <c r="S504" s="353"/>
      <c r="T504" s="353"/>
      <c r="U504" s="353"/>
      <c r="V504" s="353"/>
      <c r="W504" s="353"/>
      <c r="X504" s="353"/>
      <c r="Y504" s="353"/>
      <c r="Z504" s="353"/>
      <c r="AA504" s="353"/>
      <c r="AB504" s="353"/>
      <c r="AC504" s="353"/>
      <c r="AD504" s="353"/>
      <c r="AE504" s="353"/>
      <c r="AF504" s="353"/>
      <c r="AG504" s="353"/>
      <c r="AH504" s="353"/>
      <c r="AI504" s="353"/>
      <c r="AJ504" s="353"/>
      <c r="AK504" s="353"/>
      <c r="AL504" s="353"/>
      <c r="AM504" s="353"/>
      <c r="AN504" s="353"/>
      <c r="AO504" s="353"/>
      <c r="AP504" s="353"/>
      <c r="AQ504" s="353"/>
      <c r="AR504" s="353"/>
      <c r="AS504" s="353"/>
      <c r="AT504" s="353"/>
      <c r="AU504" s="353"/>
      <c r="AV504" s="353"/>
    </row>
    <row r="505" spans="1:48">
      <c r="A505" s="298" t="s">
        <v>93</v>
      </c>
      <c r="B505" s="299" t="s">
        <v>376</v>
      </c>
      <c r="C505" s="299" t="s">
        <v>439</v>
      </c>
      <c r="D505" s="192" t="s">
        <v>41</v>
      </c>
      <c r="E505" s="233">
        <f t="shared" ref="E505:F524" si="448">H505+K505+N505+Q505+T505+W505+Z505+AC505+AF505+AI505+AN505+AS505</f>
        <v>55073.7</v>
      </c>
      <c r="F505" s="233">
        <f t="shared" si="448"/>
        <v>31338.210429999999</v>
      </c>
      <c r="G505" s="186">
        <f t="shared" ref="G505:G524" si="449">F505/E505*100</f>
        <v>56.902315315658839</v>
      </c>
      <c r="H505" s="186">
        <f>SUM(H506:H508)</f>
        <v>1372.7146499999999</v>
      </c>
      <c r="I505" s="186">
        <f t="shared" ref="I505:L505" si="450">SUM(I506:I508)</f>
        <v>1372.7146499999999</v>
      </c>
      <c r="J505" s="186">
        <f t="shared" si="450"/>
        <v>0</v>
      </c>
      <c r="K505" s="186">
        <f t="shared" si="450"/>
        <v>3690.8655799999997</v>
      </c>
      <c r="L505" s="186">
        <f t="shared" si="450"/>
        <v>3690.8655799999997</v>
      </c>
      <c r="M505" s="186">
        <f>L505*100/K505</f>
        <v>100</v>
      </c>
      <c r="N505" s="186">
        <f t="shared" ref="N505" si="451">SUM(N506:N508)</f>
        <v>4045.53208</v>
      </c>
      <c r="O505" s="186">
        <f t="shared" ref="O505:AU505" si="452">SUM(O506:O508)</f>
        <v>4045.53208</v>
      </c>
      <c r="P505" s="186">
        <f t="shared" si="452"/>
        <v>0</v>
      </c>
      <c r="Q505" s="186">
        <f t="shared" si="452"/>
        <v>4542.3160500000004</v>
      </c>
      <c r="R505" s="186">
        <f t="shared" si="452"/>
        <v>4542.3160500000004</v>
      </c>
      <c r="S505" s="186">
        <f t="shared" si="452"/>
        <v>0</v>
      </c>
      <c r="T505" s="186">
        <f t="shared" si="452"/>
        <v>3622.2101499999999</v>
      </c>
      <c r="U505" s="186">
        <f t="shared" si="452"/>
        <v>3622.2101499999999</v>
      </c>
      <c r="V505" s="186">
        <f t="shared" si="452"/>
        <v>0</v>
      </c>
      <c r="W505" s="186">
        <f t="shared" si="452"/>
        <v>4493.8516</v>
      </c>
      <c r="X505" s="186">
        <f t="shared" si="452"/>
        <v>4493.8516</v>
      </c>
      <c r="Y505" s="186">
        <f t="shared" si="452"/>
        <v>0</v>
      </c>
      <c r="Z505" s="186">
        <f t="shared" si="452"/>
        <v>3125.2107099999998</v>
      </c>
      <c r="AA505" s="186">
        <f t="shared" si="452"/>
        <v>3125.2107099999998</v>
      </c>
      <c r="AB505" s="186">
        <f t="shared" si="452"/>
        <v>0</v>
      </c>
      <c r="AC505" s="186">
        <f t="shared" si="452"/>
        <v>3437.19056</v>
      </c>
      <c r="AD505" s="186">
        <f t="shared" si="452"/>
        <v>3437.19056</v>
      </c>
      <c r="AE505" s="186">
        <f t="shared" si="452"/>
        <v>0</v>
      </c>
      <c r="AF505" s="186">
        <f t="shared" si="452"/>
        <v>3008.3190500000001</v>
      </c>
      <c r="AG505" s="186">
        <f t="shared" si="452"/>
        <v>3008.3190500000001</v>
      </c>
      <c r="AH505" s="186">
        <f t="shared" si="452"/>
        <v>0</v>
      </c>
      <c r="AI505" s="186">
        <f t="shared" si="452"/>
        <v>5005</v>
      </c>
      <c r="AJ505" s="186">
        <f t="shared" si="452"/>
        <v>0</v>
      </c>
      <c r="AK505" s="186">
        <f t="shared" si="452"/>
        <v>0</v>
      </c>
      <c r="AL505" s="186">
        <f t="shared" si="452"/>
        <v>0</v>
      </c>
      <c r="AM505" s="186">
        <f t="shared" si="452"/>
        <v>0</v>
      </c>
      <c r="AN505" s="186">
        <f t="shared" si="452"/>
        <v>5005</v>
      </c>
      <c r="AO505" s="186">
        <f t="shared" si="452"/>
        <v>0</v>
      </c>
      <c r="AP505" s="186">
        <f t="shared" si="452"/>
        <v>0</v>
      </c>
      <c r="AQ505" s="186">
        <f t="shared" si="452"/>
        <v>0</v>
      </c>
      <c r="AR505" s="186">
        <f t="shared" si="452"/>
        <v>0</v>
      </c>
      <c r="AS505" s="186">
        <f t="shared" si="452"/>
        <v>13725.489570000002</v>
      </c>
      <c r="AT505" s="186">
        <f t="shared" si="452"/>
        <v>0</v>
      </c>
      <c r="AU505" s="186">
        <f t="shared" si="452"/>
        <v>0</v>
      </c>
      <c r="AV505" s="300"/>
    </row>
    <row r="506" spans="1:48">
      <c r="A506" s="298"/>
      <c r="B506" s="299"/>
      <c r="C506" s="299"/>
      <c r="D506" s="188" t="s">
        <v>37</v>
      </c>
      <c r="E506" s="233">
        <f t="shared" si="448"/>
        <v>0</v>
      </c>
      <c r="F506" s="233">
        <f t="shared" si="448"/>
        <v>0</v>
      </c>
      <c r="G506" s="186" t="e">
        <f t="shared" si="449"/>
        <v>#DIV/0!</v>
      </c>
      <c r="H506" s="184"/>
      <c r="I506" s="184"/>
      <c r="J506" s="190"/>
      <c r="K506" s="184"/>
      <c r="L506" s="184"/>
      <c r="M506" s="190"/>
      <c r="N506" s="184"/>
      <c r="O506" s="184"/>
      <c r="P506" s="190"/>
      <c r="Q506" s="184"/>
      <c r="R506" s="184"/>
      <c r="S506" s="190"/>
      <c r="T506" s="184"/>
      <c r="U506" s="184"/>
      <c r="V506" s="190"/>
      <c r="W506" s="184"/>
      <c r="X506" s="184"/>
      <c r="Y506" s="190"/>
      <c r="Z506" s="184"/>
      <c r="AA506" s="184"/>
      <c r="AB506" s="190"/>
      <c r="AC506" s="184"/>
      <c r="AD506" s="184"/>
      <c r="AE506" s="190"/>
      <c r="AF506" s="184"/>
      <c r="AG506" s="184"/>
      <c r="AH506" s="190"/>
      <c r="AI506" s="184"/>
      <c r="AJ506" s="184"/>
      <c r="AK506" s="190"/>
      <c r="AL506" s="184"/>
      <c r="AM506" s="184"/>
      <c r="AN506" s="184"/>
      <c r="AO506" s="184"/>
      <c r="AP506" s="190"/>
      <c r="AQ506" s="190"/>
      <c r="AR506" s="190"/>
      <c r="AS506" s="184"/>
      <c r="AT506" s="184"/>
      <c r="AU506" s="190"/>
      <c r="AV506" s="300"/>
    </row>
    <row r="507" spans="1:48" ht="26.4">
      <c r="A507" s="298"/>
      <c r="B507" s="299"/>
      <c r="C507" s="299"/>
      <c r="D507" s="188" t="s">
        <v>2</v>
      </c>
      <c r="E507" s="233">
        <f t="shared" si="448"/>
        <v>0</v>
      </c>
      <c r="F507" s="233">
        <f t="shared" si="448"/>
        <v>0</v>
      </c>
      <c r="G507" s="186" t="e">
        <f t="shared" si="449"/>
        <v>#DIV/0!</v>
      </c>
      <c r="H507" s="184"/>
      <c r="I507" s="184"/>
      <c r="J507" s="190"/>
      <c r="K507" s="184"/>
      <c r="L507" s="184"/>
      <c r="M507" s="190"/>
      <c r="N507" s="184"/>
      <c r="O507" s="184"/>
      <c r="P507" s="190"/>
      <c r="Q507" s="184"/>
      <c r="R507" s="184"/>
      <c r="S507" s="190"/>
      <c r="T507" s="184"/>
      <c r="U507" s="184"/>
      <c r="V507" s="190"/>
      <c r="W507" s="184"/>
      <c r="X507" s="184"/>
      <c r="Y507" s="190"/>
      <c r="Z507" s="184"/>
      <c r="AA507" s="184"/>
      <c r="AB507" s="190"/>
      <c r="AC507" s="184"/>
      <c r="AD507" s="184"/>
      <c r="AE507" s="190"/>
      <c r="AF507" s="184"/>
      <c r="AG507" s="184"/>
      <c r="AH507" s="190"/>
      <c r="AI507" s="184"/>
      <c r="AJ507" s="184"/>
      <c r="AK507" s="190"/>
      <c r="AL507" s="190"/>
      <c r="AM507" s="190"/>
      <c r="AN507" s="184"/>
      <c r="AO507" s="184"/>
      <c r="AP507" s="190"/>
      <c r="AQ507" s="190"/>
      <c r="AR507" s="190"/>
      <c r="AS507" s="184"/>
      <c r="AT507" s="184"/>
      <c r="AU507" s="190"/>
      <c r="AV507" s="300"/>
    </row>
    <row r="508" spans="1:48">
      <c r="A508" s="298"/>
      <c r="B508" s="299"/>
      <c r="C508" s="299"/>
      <c r="D508" s="188" t="s">
        <v>43</v>
      </c>
      <c r="E508" s="233">
        <f t="shared" si="448"/>
        <v>55073.7</v>
      </c>
      <c r="F508" s="233">
        <f t="shared" si="448"/>
        <v>31338.210429999999</v>
      </c>
      <c r="G508" s="186">
        <f t="shared" si="449"/>
        <v>56.902315315658839</v>
      </c>
      <c r="H508" s="184">
        <v>1372.7146499999999</v>
      </c>
      <c r="I508" s="184">
        <v>1372.7146499999999</v>
      </c>
      <c r="J508" s="190"/>
      <c r="K508" s="184">
        <f>3649.96361+40.90197</f>
        <v>3690.8655799999997</v>
      </c>
      <c r="L508" s="184">
        <f>3649.96361+40.90197</f>
        <v>3690.8655799999997</v>
      </c>
      <c r="M508" s="186">
        <f>L508*100/K508</f>
        <v>100</v>
      </c>
      <c r="N508" s="184">
        <v>4045.53208</v>
      </c>
      <c r="O508" s="184">
        <v>4045.53208</v>
      </c>
      <c r="P508" s="190"/>
      <c r="Q508" s="184">
        <f>4371.68569+0.36116+170.2692</f>
        <v>4542.3160500000004</v>
      </c>
      <c r="R508" s="184">
        <f>4371.68569+0.36116+170.2692</f>
        <v>4542.3160500000004</v>
      </c>
      <c r="S508" s="190"/>
      <c r="T508" s="184">
        <f>3792.84051-0.36116-170.2692</f>
        <v>3622.2101499999999</v>
      </c>
      <c r="U508" s="184">
        <f>3792.84051-0.36116-170.2692</f>
        <v>3622.2101499999999</v>
      </c>
      <c r="V508" s="190"/>
      <c r="W508" s="184">
        <v>4493.8516</v>
      </c>
      <c r="X508" s="184">
        <v>4493.8516</v>
      </c>
      <c r="Y508" s="190"/>
      <c r="Z508" s="184">
        <v>3125.2107099999998</v>
      </c>
      <c r="AA508" s="184">
        <v>3125.2107099999998</v>
      </c>
      <c r="AB508" s="190"/>
      <c r="AC508" s="184">
        <v>3437.19056</v>
      </c>
      <c r="AD508" s="184">
        <v>3437.19056</v>
      </c>
      <c r="AE508" s="190"/>
      <c r="AF508" s="184">
        <v>3008.3190500000001</v>
      </c>
      <c r="AG508" s="184">
        <v>3008.3190500000001</v>
      </c>
      <c r="AH508" s="190"/>
      <c r="AI508" s="184">
        <v>5005</v>
      </c>
      <c r="AJ508" s="184"/>
      <c r="AK508" s="190"/>
      <c r="AL508" s="190"/>
      <c r="AM508" s="190"/>
      <c r="AN508" s="184">
        <v>5005</v>
      </c>
      <c r="AO508" s="184"/>
      <c r="AP508" s="190"/>
      <c r="AQ508" s="190"/>
      <c r="AR508" s="190"/>
      <c r="AS508" s="184">
        <f>13942.97822-217.48865</f>
        <v>13725.489570000002</v>
      </c>
      <c r="AT508" s="184"/>
      <c r="AU508" s="190"/>
      <c r="AV508" s="300"/>
    </row>
    <row r="509" spans="1:48" ht="27">
      <c r="A509" s="298"/>
      <c r="B509" s="299"/>
      <c r="C509" s="299"/>
      <c r="D509" s="189" t="s">
        <v>273</v>
      </c>
      <c r="E509" s="233">
        <f t="shared" si="448"/>
        <v>0</v>
      </c>
      <c r="F509" s="233">
        <f t="shared" si="448"/>
        <v>0</v>
      </c>
      <c r="G509" s="186" t="e">
        <f t="shared" si="449"/>
        <v>#DIV/0!</v>
      </c>
      <c r="H509" s="184"/>
      <c r="I509" s="184"/>
      <c r="J509" s="190"/>
      <c r="K509" s="184"/>
      <c r="L509" s="184"/>
      <c r="M509" s="190"/>
      <c r="N509" s="184"/>
      <c r="O509" s="184"/>
      <c r="P509" s="190"/>
      <c r="Q509" s="184"/>
      <c r="R509" s="184"/>
      <c r="S509" s="190"/>
      <c r="T509" s="184"/>
      <c r="U509" s="184"/>
      <c r="V509" s="190"/>
      <c r="W509" s="184"/>
      <c r="X509" s="184"/>
      <c r="Y509" s="190"/>
      <c r="Z509" s="184"/>
      <c r="AA509" s="184"/>
      <c r="AB509" s="190"/>
      <c r="AC509" s="184"/>
      <c r="AD509" s="184"/>
      <c r="AE509" s="190"/>
      <c r="AF509" s="184"/>
      <c r="AG509" s="184"/>
      <c r="AH509" s="190"/>
      <c r="AI509" s="184"/>
      <c r="AJ509" s="184"/>
      <c r="AK509" s="190"/>
      <c r="AL509" s="190"/>
      <c r="AM509" s="190"/>
      <c r="AN509" s="184"/>
      <c r="AO509" s="184"/>
      <c r="AP509" s="190"/>
      <c r="AQ509" s="190"/>
      <c r="AR509" s="190"/>
      <c r="AS509" s="184"/>
      <c r="AT509" s="184"/>
      <c r="AU509" s="190"/>
      <c r="AV509" s="300"/>
    </row>
    <row r="510" spans="1:48">
      <c r="A510" s="306" t="s">
        <v>377</v>
      </c>
      <c r="B510" s="306"/>
      <c r="C510" s="306"/>
      <c r="D510" s="192" t="s">
        <v>41</v>
      </c>
      <c r="E510" s="233">
        <f t="shared" si="448"/>
        <v>55073.7</v>
      </c>
      <c r="F510" s="233">
        <f t="shared" si="448"/>
        <v>31338.210429999999</v>
      </c>
      <c r="G510" s="186">
        <f t="shared" si="449"/>
        <v>56.902315315658839</v>
      </c>
      <c r="H510" s="186">
        <f>SUM(H511:H513)</f>
        <v>1372.7146499999999</v>
      </c>
      <c r="I510" s="186">
        <f t="shared" ref="I510:AU510" si="453">SUM(I511:I513)</f>
        <v>1372.7146499999999</v>
      </c>
      <c r="J510" s="186">
        <f t="shared" si="453"/>
        <v>0</v>
      </c>
      <c r="K510" s="186">
        <f t="shared" si="453"/>
        <v>3690.8655799999997</v>
      </c>
      <c r="L510" s="186">
        <f t="shared" si="453"/>
        <v>3690.8655799999997</v>
      </c>
      <c r="M510" s="186">
        <f t="shared" si="453"/>
        <v>100</v>
      </c>
      <c r="N510" s="186">
        <f t="shared" si="453"/>
        <v>4045.53208</v>
      </c>
      <c r="O510" s="186">
        <f t="shared" si="453"/>
        <v>4045.53208</v>
      </c>
      <c r="P510" s="186">
        <f t="shared" si="453"/>
        <v>0</v>
      </c>
      <c r="Q510" s="186">
        <f t="shared" si="453"/>
        <v>4542.3160500000004</v>
      </c>
      <c r="R510" s="186">
        <f t="shared" si="453"/>
        <v>4542.3160500000004</v>
      </c>
      <c r="S510" s="186">
        <f t="shared" si="453"/>
        <v>0</v>
      </c>
      <c r="T510" s="186">
        <f t="shared" si="453"/>
        <v>3622.2101499999999</v>
      </c>
      <c r="U510" s="186">
        <f t="shared" si="453"/>
        <v>3622.2101499999999</v>
      </c>
      <c r="V510" s="186">
        <f t="shared" si="453"/>
        <v>0</v>
      </c>
      <c r="W510" s="186">
        <f t="shared" si="453"/>
        <v>4493.8516</v>
      </c>
      <c r="X510" s="186">
        <f t="shared" si="453"/>
        <v>4493.8516</v>
      </c>
      <c r="Y510" s="186">
        <f t="shared" si="453"/>
        <v>0</v>
      </c>
      <c r="Z510" s="186">
        <f t="shared" si="453"/>
        <v>3125.2107099999998</v>
      </c>
      <c r="AA510" s="186">
        <f t="shared" si="453"/>
        <v>3125.2107099999998</v>
      </c>
      <c r="AB510" s="186">
        <f t="shared" si="453"/>
        <v>0</v>
      </c>
      <c r="AC510" s="186">
        <f t="shared" si="453"/>
        <v>3437.19056</v>
      </c>
      <c r="AD510" s="186">
        <f t="shared" si="453"/>
        <v>3437.19056</v>
      </c>
      <c r="AE510" s="186">
        <f t="shared" si="453"/>
        <v>0</v>
      </c>
      <c r="AF510" s="186">
        <f t="shared" si="453"/>
        <v>3008.3190500000001</v>
      </c>
      <c r="AG510" s="186">
        <f t="shared" si="453"/>
        <v>3008.3190500000001</v>
      </c>
      <c r="AH510" s="186">
        <f t="shared" si="453"/>
        <v>0</v>
      </c>
      <c r="AI510" s="186">
        <f t="shared" si="453"/>
        <v>5005</v>
      </c>
      <c r="AJ510" s="186">
        <f t="shared" si="453"/>
        <v>0</v>
      </c>
      <c r="AK510" s="186">
        <f t="shared" si="453"/>
        <v>0</v>
      </c>
      <c r="AL510" s="186">
        <f t="shared" si="453"/>
        <v>0</v>
      </c>
      <c r="AM510" s="186">
        <f t="shared" si="453"/>
        <v>0</v>
      </c>
      <c r="AN510" s="186">
        <f t="shared" si="453"/>
        <v>5005</v>
      </c>
      <c r="AO510" s="186">
        <f t="shared" si="453"/>
        <v>0</v>
      </c>
      <c r="AP510" s="186">
        <f t="shared" si="453"/>
        <v>0</v>
      </c>
      <c r="AQ510" s="186">
        <f t="shared" si="453"/>
        <v>0</v>
      </c>
      <c r="AR510" s="186">
        <f t="shared" si="453"/>
        <v>0</v>
      </c>
      <c r="AS510" s="186">
        <f t="shared" si="453"/>
        <v>13725.489570000002</v>
      </c>
      <c r="AT510" s="186">
        <f t="shared" si="453"/>
        <v>0</v>
      </c>
      <c r="AU510" s="186">
        <f t="shared" si="453"/>
        <v>0</v>
      </c>
      <c r="AV510" s="300"/>
    </row>
    <row r="511" spans="1:48">
      <c r="A511" s="306"/>
      <c r="B511" s="306"/>
      <c r="C511" s="306"/>
      <c r="D511" s="188" t="s">
        <v>37</v>
      </c>
      <c r="E511" s="233">
        <f t="shared" si="448"/>
        <v>0</v>
      </c>
      <c r="F511" s="233">
        <f t="shared" si="448"/>
        <v>0</v>
      </c>
      <c r="G511" s="186" t="e">
        <f t="shared" si="449"/>
        <v>#DIV/0!</v>
      </c>
      <c r="H511" s="184">
        <f>H506</f>
        <v>0</v>
      </c>
      <c r="I511" s="184">
        <f t="shared" ref="I511:AU511" si="454">I506</f>
        <v>0</v>
      </c>
      <c r="J511" s="184">
        <f t="shared" si="454"/>
        <v>0</v>
      </c>
      <c r="K511" s="184">
        <f t="shared" si="454"/>
        <v>0</v>
      </c>
      <c r="L511" s="184">
        <f t="shared" si="454"/>
        <v>0</v>
      </c>
      <c r="M511" s="184">
        <f t="shared" si="454"/>
        <v>0</v>
      </c>
      <c r="N511" s="184">
        <f t="shared" si="454"/>
        <v>0</v>
      </c>
      <c r="O511" s="184">
        <f t="shared" si="454"/>
        <v>0</v>
      </c>
      <c r="P511" s="184">
        <f t="shared" si="454"/>
        <v>0</v>
      </c>
      <c r="Q511" s="184">
        <f t="shared" si="454"/>
        <v>0</v>
      </c>
      <c r="R511" s="184">
        <f t="shared" si="454"/>
        <v>0</v>
      </c>
      <c r="S511" s="184">
        <f t="shared" si="454"/>
        <v>0</v>
      </c>
      <c r="T511" s="184">
        <f t="shared" si="454"/>
        <v>0</v>
      </c>
      <c r="U511" s="184">
        <f t="shared" si="454"/>
        <v>0</v>
      </c>
      <c r="V511" s="184">
        <f t="shared" si="454"/>
        <v>0</v>
      </c>
      <c r="W511" s="184">
        <f t="shared" si="454"/>
        <v>0</v>
      </c>
      <c r="X511" s="184">
        <f t="shared" si="454"/>
        <v>0</v>
      </c>
      <c r="Y511" s="184">
        <f t="shared" si="454"/>
        <v>0</v>
      </c>
      <c r="Z511" s="184">
        <f t="shared" si="454"/>
        <v>0</v>
      </c>
      <c r="AA511" s="184">
        <f t="shared" si="454"/>
        <v>0</v>
      </c>
      <c r="AB511" s="184">
        <f t="shared" si="454"/>
        <v>0</v>
      </c>
      <c r="AC511" s="184">
        <f t="shared" si="454"/>
        <v>0</v>
      </c>
      <c r="AD511" s="184">
        <f t="shared" si="454"/>
        <v>0</v>
      </c>
      <c r="AE511" s="184">
        <f t="shared" si="454"/>
        <v>0</v>
      </c>
      <c r="AF511" s="184">
        <f t="shared" si="454"/>
        <v>0</v>
      </c>
      <c r="AG511" s="184">
        <f t="shared" si="454"/>
        <v>0</v>
      </c>
      <c r="AH511" s="184">
        <f t="shared" si="454"/>
        <v>0</v>
      </c>
      <c r="AI511" s="184">
        <f t="shared" si="454"/>
        <v>0</v>
      </c>
      <c r="AJ511" s="184">
        <f t="shared" si="454"/>
        <v>0</v>
      </c>
      <c r="AK511" s="184">
        <f t="shared" si="454"/>
        <v>0</v>
      </c>
      <c r="AL511" s="184">
        <f t="shared" si="454"/>
        <v>0</v>
      </c>
      <c r="AM511" s="184">
        <f t="shared" si="454"/>
        <v>0</v>
      </c>
      <c r="AN511" s="184">
        <f t="shared" si="454"/>
        <v>0</v>
      </c>
      <c r="AO511" s="184">
        <f t="shared" si="454"/>
        <v>0</v>
      </c>
      <c r="AP511" s="184">
        <f t="shared" si="454"/>
        <v>0</v>
      </c>
      <c r="AQ511" s="184">
        <f t="shared" si="454"/>
        <v>0</v>
      </c>
      <c r="AR511" s="184">
        <f t="shared" si="454"/>
        <v>0</v>
      </c>
      <c r="AS511" s="184">
        <f t="shared" si="454"/>
        <v>0</v>
      </c>
      <c r="AT511" s="184">
        <f t="shared" si="454"/>
        <v>0</v>
      </c>
      <c r="AU511" s="184">
        <f t="shared" si="454"/>
        <v>0</v>
      </c>
      <c r="AV511" s="300"/>
    </row>
    <row r="512" spans="1:48" ht="26.4">
      <c r="A512" s="306"/>
      <c r="B512" s="306"/>
      <c r="C512" s="306"/>
      <c r="D512" s="188" t="s">
        <v>2</v>
      </c>
      <c r="E512" s="233">
        <f t="shared" si="448"/>
        <v>0</v>
      </c>
      <c r="F512" s="233">
        <f t="shared" si="448"/>
        <v>0</v>
      </c>
      <c r="G512" s="186" t="e">
        <f t="shared" si="449"/>
        <v>#DIV/0!</v>
      </c>
      <c r="H512" s="184">
        <f t="shared" ref="H512:AU514" si="455">H507</f>
        <v>0</v>
      </c>
      <c r="I512" s="184">
        <f t="shared" si="455"/>
        <v>0</v>
      </c>
      <c r="J512" s="184">
        <f t="shared" si="455"/>
        <v>0</v>
      </c>
      <c r="K512" s="184">
        <f t="shared" si="455"/>
        <v>0</v>
      </c>
      <c r="L512" s="184">
        <f t="shared" si="455"/>
        <v>0</v>
      </c>
      <c r="M512" s="184">
        <f t="shared" si="455"/>
        <v>0</v>
      </c>
      <c r="N512" s="184">
        <f t="shared" si="455"/>
        <v>0</v>
      </c>
      <c r="O512" s="184">
        <f t="shared" si="455"/>
        <v>0</v>
      </c>
      <c r="P512" s="184">
        <f t="shared" si="455"/>
        <v>0</v>
      </c>
      <c r="Q512" s="184">
        <f t="shared" si="455"/>
        <v>0</v>
      </c>
      <c r="R512" s="184">
        <f t="shared" si="455"/>
        <v>0</v>
      </c>
      <c r="S512" s="184">
        <f t="shared" si="455"/>
        <v>0</v>
      </c>
      <c r="T512" s="184">
        <f t="shared" si="455"/>
        <v>0</v>
      </c>
      <c r="U512" s="184">
        <f t="shared" si="455"/>
        <v>0</v>
      </c>
      <c r="V512" s="184">
        <f t="shared" si="455"/>
        <v>0</v>
      </c>
      <c r="W512" s="184">
        <f t="shared" si="455"/>
        <v>0</v>
      </c>
      <c r="X512" s="184">
        <f t="shared" si="455"/>
        <v>0</v>
      </c>
      <c r="Y512" s="184">
        <f t="shared" si="455"/>
        <v>0</v>
      </c>
      <c r="Z512" s="184">
        <f t="shared" si="455"/>
        <v>0</v>
      </c>
      <c r="AA512" s="184">
        <f t="shared" si="455"/>
        <v>0</v>
      </c>
      <c r="AB512" s="184">
        <f t="shared" si="455"/>
        <v>0</v>
      </c>
      <c r="AC512" s="184">
        <f t="shared" si="455"/>
        <v>0</v>
      </c>
      <c r="AD512" s="184">
        <f t="shared" si="455"/>
        <v>0</v>
      </c>
      <c r="AE512" s="184">
        <f t="shared" si="455"/>
        <v>0</v>
      </c>
      <c r="AF512" s="184">
        <f t="shared" si="455"/>
        <v>0</v>
      </c>
      <c r="AG512" s="184">
        <f t="shared" si="455"/>
        <v>0</v>
      </c>
      <c r="AH512" s="184">
        <f t="shared" si="455"/>
        <v>0</v>
      </c>
      <c r="AI512" s="184">
        <f t="shared" si="455"/>
        <v>0</v>
      </c>
      <c r="AJ512" s="184">
        <f t="shared" si="455"/>
        <v>0</v>
      </c>
      <c r="AK512" s="184">
        <f t="shared" si="455"/>
        <v>0</v>
      </c>
      <c r="AL512" s="184">
        <f t="shared" si="455"/>
        <v>0</v>
      </c>
      <c r="AM512" s="184">
        <f t="shared" si="455"/>
        <v>0</v>
      </c>
      <c r="AN512" s="184">
        <f t="shared" si="455"/>
        <v>0</v>
      </c>
      <c r="AO512" s="184">
        <f t="shared" si="455"/>
        <v>0</v>
      </c>
      <c r="AP512" s="184">
        <f t="shared" si="455"/>
        <v>0</v>
      </c>
      <c r="AQ512" s="184">
        <f t="shared" si="455"/>
        <v>0</v>
      </c>
      <c r="AR512" s="184">
        <f t="shared" si="455"/>
        <v>0</v>
      </c>
      <c r="AS512" s="184">
        <f t="shared" si="455"/>
        <v>0</v>
      </c>
      <c r="AT512" s="184">
        <f t="shared" si="455"/>
        <v>0</v>
      </c>
      <c r="AU512" s="184">
        <f t="shared" si="455"/>
        <v>0</v>
      </c>
      <c r="AV512" s="300"/>
    </row>
    <row r="513" spans="1:48">
      <c r="A513" s="306"/>
      <c r="B513" s="306"/>
      <c r="C513" s="306"/>
      <c r="D513" s="188" t="s">
        <v>43</v>
      </c>
      <c r="E513" s="233">
        <f t="shared" si="448"/>
        <v>55073.7</v>
      </c>
      <c r="F513" s="233">
        <f t="shared" si="448"/>
        <v>31338.210429999999</v>
      </c>
      <c r="G513" s="186">
        <f t="shared" si="449"/>
        <v>56.902315315658839</v>
      </c>
      <c r="H513" s="184">
        <f t="shared" si="455"/>
        <v>1372.7146499999999</v>
      </c>
      <c r="I513" s="184">
        <f t="shared" si="455"/>
        <v>1372.7146499999999</v>
      </c>
      <c r="J513" s="184">
        <f t="shared" si="455"/>
        <v>0</v>
      </c>
      <c r="K513" s="184">
        <f t="shared" si="455"/>
        <v>3690.8655799999997</v>
      </c>
      <c r="L513" s="184">
        <f t="shared" si="455"/>
        <v>3690.8655799999997</v>
      </c>
      <c r="M513" s="184">
        <f t="shared" si="455"/>
        <v>100</v>
      </c>
      <c r="N513" s="184">
        <f t="shared" si="455"/>
        <v>4045.53208</v>
      </c>
      <c r="O513" s="184">
        <f t="shared" si="455"/>
        <v>4045.53208</v>
      </c>
      <c r="P513" s="184">
        <f t="shared" si="455"/>
        <v>0</v>
      </c>
      <c r="Q513" s="184">
        <f t="shared" si="455"/>
        <v>4542.3160500000004</v>
      </c>
      <c r="R513" s="184">
        <f t="shared" si="455"/>
        <v>4542.3160500000004</v>
      </c>
      <c r="S513" s="184">
        <f t="shared" si="455"/>
        <v>0</v>
      </c>
      <c r="T513" s="184">
        <f t="shared" si="455"/>
        <v>3622.2101499999999</v>
      </c>
      <c r="U513" s="184">
        <f t="shared" si="455"/>
        <v>3622.2101499999999</v>
      </c>
      <c r="V513" s="184">
        <f t="shared" si="455"/>
        <v>0</v>
      </c>
      <c r="W513" s="184">
        <f t="shared" si="455"/>
        <v>4493.8516</v>
      </c>
      <c r="X513" s="184">
        <f t="shared" si="455"/>
        <v>4493.8516</v>
      </c>
      <c r="Y513" s="184">
        <f t="shared" si="455"/>
        <v>0</v>
      </c>
      <c r="Z513" s="184">
        <f t="shared" si="455"/>
        <v>3125.2107099999998</v>
      </c>
      <c r="AA513" s="184">
        <f t="shared" si="455"/>
        <v>3125.2107099999998</v>
      </c>
      <c r="AB513" s="184">
        <f t="shared" si="455"/>
        <v>0</v>
      </c>
      <c r="AC513" s="184">
        <f t="shared" si="455"/>
        <v>3437.19056</v>
      </c>
      <c r="AD513" s="184">
        <f t="shared" si="455"/>
        <v>3437.19056</v>
      </c>
      <c r="AE513" s="184">
        <f t="shared" si="455"/>
        <v>0</v>
      </c>
      <c r="AF513" s="184">
        <f t="shared" si="455"/>
        <v>3008.3190500000001</v>
      </c>
      <c r="AG513" s="184">
        <f t="shared" si="455"/>
        <v>3008.3190500000001</v>
      </c>
      <c r="AH513" s="184">
        <f t="shared" si="455"/>
        <v>0</v>
      </c>
      <c r="AI513" s="184">
        <f t="shared" si="455"/>
        <v>5005</v>
      </c>
      <c r="AJ513" s="184">
        <f t="shared" si="455"/>
        <v>0</v>
      </c>
      <c r="AK513" s="184">
        <f t="shared" si="455"/>
        <v>0</v>
      </c>
      <c r="AL513" s="184">
        <f t="shared" si="455"/>
        <v>0</v>
      </c>
      <c r="AM513" s="184">
        <f t="shared" si="455"/>
        <v>0</v>
      </c>
      <c r="AN513" s="184">
        <f t="shared" si="455"/>
        <v>5005</v>
      </c>
      <c r="AO513" s="184">
        <f t="shared" si="455"/>
        <v>0</v>
      </c>
      <c r="AP513" s="184">
        <f t="shared" si="455"/>
        <v>0</v>
      </c>
      <c r="AQ513" s="184">
        <f t="shared" si="455"/>
        <v>0</v>
      </c>
      <c r="AR513" s="184">
        <f t="shared" si="455"/>
        <v>0</v>
      </c>
      <c r="AS513" s="184">
        <f t="shared" si="455"/>
        <v>13725.489570000002</v>
      </c>
      <c r="AT513" s="184">
        <f t="shared" si="455"/>
        <v>0</v>
      </c>
      <c r="AU513" s="184">
        <f t="shared" si="455"/>
        <v>0</v>
      </c>
      <c r="AV513" s="300"/>
    </row>
    <row r="514" spans="1:48" ht="27">
      <c r="A514" s="306"/>
      <c r="B514" s="306"/>
      <c r="C514" s="306"/>
      <c r="D514" s="189" t="s">
        <v>273</v>
      </c>
      <c r="E514" s="233">
        <f t="shared" si="448"/>
        <v>0</v>
      </c>
      <c r="F514" s="233">
        <f t="shared" si="448"/>
        <v>0</v>
      </c>
      <c r="G514" s="186" t="e">
        <f t="shared" si="449"/>
        <v>#DIV/0!</v>
      </c>
      <c r="H514" s="184">
        <f t="shared" si="455"/>
        <v>0</v>
      </c>
      <c r="I514" s="184">
        <f t="shared" si="455"/>
        <v>0</v>
      </c>
      <c r="J514" s="184">
        <f t="shared" si="455"/>
        <v>0</v>
      </c>
      <c r="K514" s="184">
        <f t="shared" si="455"/>
        <v>0</v>
      </c>
      <c r="L514" s="184">
        <f t="shared" si="455"/>
        <v>0</v>
      </c>
      <c r="M514" s="184">
        <f t="shared" si="455"/>
        <v>0</v>
      </c>
      <c r="N514" s="184">
        <f t="shared" si="455"/>
        <v>0</v>
      </c>
      <c r="O514" s="184">
        <f t="shared" si="455"/>
        <v>0</v>
      </c>
      <c r="P514" s="184">
        <f t="shared" si="455"/>
        <v>0</v>
      </c>
      <c r="Q514" s="184">
        <f t="shared" si="455"/>
        <v>0</v>
      </c>
      <c r="R514" s="184">
        <f t="shared" si="455"/>
        <v>0</v>
      </c>
      <c r="S514" s="184">
        <f t="shared" si="455"/>
        <v>0</v>
      </c>
      <c r="T514" s="184">
        <f t="shared" si="455"/>
        <v>0</v>
      </c>
      <c r="U514" s="184">
        <f t="shared" si="455"/>
        <v>0</v>
      </c>
      <c r="V514" s="184">
        <f t="shared" si="455"/>
        <v>0</v>
      </c>
      <c r="W514" s="184">
        <f t="shared" si="455"/>
        <v>0</v>
      </c>
      <c r="X514" s="184">
        <f t="shared" si="455"/>
        <v>0</v>
      </c>
      <c r="Y514" s="184">
        <f t="shared" si="455"/>
        <v>0</v>
      </c>
      <c r="Z514" s="184">
        <f t="shared" si="455"/>
        <v>0</v>
      </c>
      <c r="AA514" s="184">
        <f t="shared" si="455"/>
        <v>0</v>
      </c>
      <c r="AB514" s="184">
        <f t="shared" si="455"/>
        <v>0</v>
      </c>
      <c r="AC514" s="184">
        <f t="shared" si="455"/>
        <v>0</v>
      </c>
      <c r="AD514" s="184">
        <f t="shared" si="455"/>
        <v>0</v>
      </c>
      <c r="AE514" s="184">
        <f t="shared" si="455"/>
        <v>0</v>
      </c>
      <c r="AF514" s="184">
        <f t="shared" si="455"/>
        <v>0</v>
      </c>
      <c r="AG514" s="184">
        <f t="shared" si="455"/>
        <v>0</v>
      </c>
      <c r="AH514" s="184">
        <f t="shared" si="455"/>
        <v>0</v>
      </c>
      <c r="AI514" s="184">
        <f t="shared" si="455"/>
        <v>0</v>
      </c>
      <c r="AJ514" s="184">
        <f t="shared" si="455"/>
        <v>0</v>
      </c>
      <c r="AK514" s="184">
        <f t="shared" si="455"/>
        <v>0</v>
      </c>
      <c r="AL514" s="184">
        <f t="shared" si="455"/>
        <v>0</v>
      </c>
      <c r="AM514" s="184">
        <f t="shared" si="455"/>
        <v>0</v>
      </c>
      <c r="AN514" s="184">
        <f t="shared" si="455"/>
        <v>0</v>
      </c>
      <c r="AO514" s="184">
        <f t="shared" si="455"/>
        <v>0</v>
      </c>
      <c r="AP514" s="184">
        <f t="shared" si="455"/>
        <v>0</v>
      </c>
      <c r="AQ514" s="184">
        <f t="shared" si="455"/>
        <v>0</v>
      </c>
      <c r="AR514" s="184">
        <f t="shared" si="455"/>
        <v>0</v>
      </c>
      <c r="AS514" s="184">
        <f t="shared" si="455"/>
        <v>0</v>
      </c>
      <c r="AT514" s="184">
        <f t="shared" si="455"/>
        <v>0</v>
      </c>
      <c r="AU514" s="184">
        <f t="shared" si="455"/>
        <v>0</v>
      </c>
      <c r="AV514" s="300"/>
    </row>
    <row r="515" spans="1:48">
      <c r="A515" s="354" t="s">
        <v>378</v>
      </c>
      <c r="B515" s="354"/>
      <c r="C515" s="354"/>
      <c r="D515" s="192" t="s">
        <v>41</v>
      </c>
      <c r="E515" s="233">
        <f t="shared" si="448"/>
        <v>55073.7</v>
      </c>
      <c r="F515" s="233">
        <f t="shared" si="448"/>
        <v>31338.210429999999</v>
      </c>
      <c r="G515" s="186">
        <f t="shared" si="449"/>
        <v>56.902315315658839</v>
      </c>
      <c r="H515" s="186">
        <f>SUM(H516:H518)</f>
        <v>1372.7146499999999</v>
      </c>
      <c r="I515" s="186">
        <f t="shared" ref="I515:AU515" si="456">SUM(I516:I518)</f>
        <v>1372.7146499999999</v>
      </c>
      <c r="J515" s="186">
        <f t="shared" si="456"/>
        <v>0</v>
      </c>
      <c r="K515" s="186">
        <f t="shared" si="456"/>
        <v>3690.8655799999997</v>
      </c>
      <c r="L515" s="186">
        <f t="shared" si="456"/>
        <v>3690.8655799999997</v>
      </c>
      <c r="M515" s="186">
        <f t="shared" si="456"/>
        <v>100</v>
      </c>
      <c r="N515" s="186">
        <f t="shared" si="456"/>
        <v>4045.53208</v>
      </c>
      <c r="O515" s="186">
        <f t="shared" si="456"/>
        <v>4045.53208</v>
      </c>
      <c r="P515" s="186">
        <f t="shared" si="456"/>
        <v>0</v>
      </c>
      <c r="Q515" s="186">
        <f t="shared" si="456"/>
        <v>4542.3160500000004</v>
      </c>
      <c r="R515" s="186">
        <f t="shared" si="456"/>
        <v>4542.3160500000004</v>
      </c>
      <c r="S515" s="186">
        <f t="shared" si="456"/>
        <v>0</v>
      </c>
      <c r="T515" s="186">
        <f t="shared" si="456"/>
        <v>3622.2101499999999</v>
      </c>
      <c r="U515" s="186">
        <f t="shared" si="456"/>
        <v>3622.2101499999999</v>
      </c>
      <c r="V515" s="186">
        <f t="shared" si="456"/>
        <v>0</v>
      </c>
      <c r="W515" s="186">
        <f t="shared" si="456"/>
        <v>4493.8516</v>
      </c>
      <c r="X515" s="186">
        <f t="shared" si="456"/>
        <v>4493.8516</v>
      </c>
      <c r="Y515" s="186">
        <f t="shared" si="456"/>
        <v>0</v>
      </c>
      <c r="Z515" s="186">
        <f t="shared" si="456"/>
        <v>3125.2107099999998</v>
      </c>
      <c r="AA515" s="186">
        <f t="shared" si="456"/>
        <v>3125.2107099999998</v>
      </c>
      <c r="AB515" s="186">
        <f t="shared" si="456"/>
        <v>0</v>
      </c>
      <c r="AC515" s="186">
        <f t="shared" si="456"/>
        <v>3437.19056</v>
      </c>
      <c r="AD515" s="186">
        <f t="shared" si="456"/>
        <v>3437.19056</v>
      </c>
      <c r="AE515" s="186">
        <f t="shared" si="456"/>
        <v>0</v>
      </c>
      <c r="AF515" s="186">
        <f t="shared" si="456"/>
        <v>3008.3190500000001</v>
      </c>
      <c r="AG515" s="186">
        <f t="shared" si="456"/>
        <v>3008.3190500000001</v>
      </c>
      <c r="AH515" s="186">
        <f t="shared" si="456"/>
        <v>0</v>
      </c>
      <c r="AI515" s="186">
        <f t="shared" si="456"/>
        <v>5005</v>
      </c>
      <c r="AJ515" s="186">
        <f t="shared" si="456"/>
        <v>0</v>
      </c>
      <c r="AK515" s="186">
        <f t="shared" si="456"/>
        <v>0</v>
      </c>
      <c r="AL515" s="186">
        <f t="shared" si="456"/>
        <v>0</v>
      </c>
      <c r="AM515" s="186">
        <f t="shared" si="456"/>
        <v>0</v>
      </c>
      <c r="AN515" s="186">
        <f t="shared" si="456"/>
        <v>5005</v>
      </c>
      <c r="AO515" s="186">
        <f t="shared" si="456"/>
        <v>0</v>
      </c>
      <c r="AP515" s="186">
        <f t="shared" si="456"/>
        <v>0</v>
      </c>
      <c r="AQ515" s="186">
        <f t="shared" si="456"/>
        <v>0</v>
      </c>
      <c r="AR515" s="186">
        <f t="shared" si="456"/>
        <v>0</v>
      </c>
      <c r="AS515" s="186">
        <f t="shared" si="456"/>
        <v>13725.489570000002</v>
      </c>
      <c r="AT515" s="186">
        <f t="shared" si="456"/>
        <v>0</v>
      </c>
      <c r="AU515" s="186">
        <f t="shared" si="456"/>
        <v>0</v>
      </c>
      <c r="AV515" s="304"/>
    </row>
    <row r="516" spans="1:48">
      <c r="A516" s="354"/>
      <c r="B516" s="354"/>
      <c r="C516" s="354"/>
      <c r="D516" s="188" t="s">
        <v>37</v>
      </c>
      <c r="E516" s="233">
        <f t="shared" si="448"/>
        <v>0</v>
      </c>
      <c r="F516" s="233">
        <f t="shared" si="448"/>
        <v>0</v>
      </c>
      <c r="G516" s="186" t="e">
        <f t="shared" si="449"/>
        <v>#DIV/0!</v>
      </c>
      <c r="H516" s="184">
        <f>H511</f>
        <v>0</v>
      </c>
      <c r="I516" s="184">
        <f t="shared" ref="I516:AU516" si="457">I511</f>
        <v>0</v>
      </c>
      <c r="J516" s="184">
        <f t="shared" si="457"/>
        <v>0</v>
      </c>
      <c r="K516" s="184">
        <f t="shared" si="457"/>
        <v>0</v>
      </c>
      <c r="L516" s="184">
        <f t="shared" si="457"/>
        <v>0</v>
      </c>
      <c r="M516" s="184">
        <f t="shared" si="457"/>
        <v>0</v>
      </c>
      <c r="N516" s="184">
        <f t="shared" si="457"/>
        <v>0</v>
      </c>
      <c r="O516" s="184">
        <f t="shared" si="457"/>
        <v>0</v>
      </c>
      <c r="P516" s="184">
        <f t="shared" si="457"/>
        <v>0</v>
      </c>
      <c r="Q516" s="184">
        <f t="shared" si="457"/>
        <v>0</v>
      </c>
      <c r="R516" s="184">
        <f t="shared" si="457"/>
        <v>0</v>
      </c>
      <c r="S516" s="184">
        <f t="shared" si="457"/>
        <v>0</v>
      </c>
      <c r="T516" s="184">
        <f t="shared" si="457"/>
        <v>0</v>
      </c>
      <c r="U516" s="184">
        <f t="shared" si="457"/>
        <v>0</v>
      </c>
      <c r="V516" s="184">
        <f t="shared" si="457"/>
        <v>0</v>
      </c>
      <c r="W516" s="184">
        <f t="shared" si="457"/>
        <v>0</v>
      </c>
      <c r="X516" s="184">
        <f t="shared" si="457"/>
        <v>0</v>
      </c>
      <c r="Y516" s="184">
        <f t="shared" si="457"/>
        <v>0</v>
      </c>
      <c r="Z516" s="184">
        <f t="shared" si="457"/>
        <v>0</v>
      </c>
      <c r="AA516" s="184">
        <f t="shared" si="457"/>
        <v>0</v>
      </c>
      <c r="AB516" s="184">
        <f t="shared" si="457"/>
        <v>0</v>
      </c>
      <c r="AC516" s="184">
        <f t="shared" si="457"/>
        <v>0</v>
      </c>
      <c r="AD516" s="184">
        <f t="shared" si="457"/>
        <v>0</v>
      </c>
      <c r="AE516" s="184">
        <f t="shared" si="457"/>
        <v>0</v>
      </c>
      <c r="AF516" s="184">
        <f t="shared" si="457"/>
        <v>0</v>
      </c>
      <c r="AG516" s="184">
        <f t="shared" si="457"/>
        <v>0</v>
      </c>
      <c r="AH516" s="184">
        <f t="shared" si="457"/>
        <v>0</v>
      </c>
      <c r="AI516" s="184">
        <f t="shared" si="457"/>
        <v>0</v>
      </c>
      <c r="AJ516" s="184">
        <f t="shared" si="457"/>
        <v>0</v>
      </c>
      <c r="AK516" s="184">
        <f t="shared" si="457"/>
        <v>0</v>
      </c>
      <c r="AL516" s="184">
        <f t="shared" si="457"/>
        <v>0</v>
      </c>
      <c r="AM516" s="184">
        <f t="shared" si="457"/>
        <v>0</v>
      </c>
      <c r="AN516" s="184">
        <f t="shared" si="457"/>
        <v>0</v>
      </c>
      <c r="AO516" s="184">
        <f t="shared" si="457"/>
        <v>0</v>
      </c>
      <c r="AP516" s="184">
        <f t="shared" si="457"/>
        <v>0</v>
      </c>
      <c r="AQ516" s="184">
        <f t="shared" si="457"/>
        <v>0</v>
      </c>
      <c r="AR516" s="184">
        <f t="shared" si="457"/>
        <v>0</v>
      </c>
      <c r="AS516" s="184">
        <f t="shared" si="457"/>
        <v>0</v>
      </c>
      <c r="AT516" s="184">
        <f t="shared" si="457"/>
        <v>0</v>
      </c>
      <c r="AU516" s="184">
        <f t="shared" si="457"/>
        <v>0</v>
      </c>
      <c r="AV516" s="304"/>
    </row>
    <row r="517" spans="1:48" ht="26.4">
      <c r="A517" s="354"/>
      <c r="B517" s="354"/>
      <c r="C517" s="354"/>
      <c r="D517" s="188" t="s">
        <v>2</v>
      </c>
      <c r="E517" s="233">
        <f t="shared" si="448"/>
        <v>0</v>
      </c>
      <c r="F517" s="233">
        <f t="shared" si="448"/>
        <v>0</v>
      </c>
      <c r="G517" s="186" t="e">
        <f t="shared" si="449"/>
        <v>#DIV/0!</v>
      </c>
      <c r="H517" s="184">
        <f t="shared" ref="H517:AU519" si="458">H512</f>
        <v>0</v>
      </c>
      <c r="I517" s="184">
        <f t="shared" si="458"/>
        <v>0</v>
      </c>
      <c r="J517" s="184">
        <f t="shared" si="458"/>
        <v>0</v>
      </c>
      <c r="K517" s="184">
        <f t="shared" si="458"/>
        <v>0</v>
      </c>
      <c r="L517" s="184">
        <f t="shared" si="458"/>
        <v>0</v>
      </c>
      <c r="M517" s="184">
        <f t="shared" si="458"/>
        <v>0</v>
      </c>
      <c r="N517" s="184">
        <f t="shared" si="458"/>
        <v>0</v>
      </c>
      <c r="O517" s="184">
        <f t="shared" si="458"/>
        <v>0</v>
      </c>
      <c r="P517" s="184">
        <f t="shared" si="458"/>
        <v>0</v>
      </c>
      <c r="Q517" s="184">
        <f t="shared" si="458"/>
        <v>0</v>
      </c>
      <c r="R517" s="184">
        <f t="shared" si="458"/>
        <v>0</v>
      </c>
      <c r="S517" s="184">
        <f t="shared" si="458"/>
        <v>0</v>
      </c>
      <c r="T517" s="184">
        <f t="shared" si="458"/>
        <v>0</v>
      </c>
      <c r="U517" s="184">
        <f t="shared" si="458"/>
        <v>0</v>
      </c>
      <c r="V517" s="184">
        <f t="shared" si="458"/>
        <v>0</v>
      </c>
      <c r="W517" s="184">
        <f t="shared" si="458"/>
        <v>0</v>
      </c>
      <c r="X517" s="184">
        <f t="shared" si="458"/>
        <v>0</v>
      </c>
      <c r="Y517" s="184">
        <f t="shared" si="458"/>
        <v>0</v>
      </c>
      <c r="Z517" s="184">
        <f t="shared" si="458"/>
        <v>0</v>
      </c>
      <c r="AA517" s="184">
        <f t="shared" si="458"/>
        <v>0</v>
      </c>
      <c r="AB517" s="184">
        <f t="shared" si="458"/>
        <v>0</v>
      </c>
      <c r="AC517" s="184">
        <f t="shared" si="458"/>
        <v>0</v>
      </c>
      <c r="AD517" s="184">
        <f t="shared" si="458"/>
        <v>0</v>
      </c>
      <c r="AE517" s="184">
        <f t="shared" si="458"/>
        <v>0</v>
      </c>
      <c r="AF517" s="184">
        <f t="shared" si="458"/>
        <v>0</v>
      </c>
      <c r="AG517" s="184">
        <f t="shared" si="458"/>
        <v>0</v>
      </c>
      <c r="AH517" s="184">
        <f t="shared" si="458"/>
        <v>0</v>
      </c>
      <c r="AI517" s="184">
        <f t="shared" si="458"/>
        <v>0</v>
      </c>
      <c r="AJ517" s="184">
        <f t="shared" si="458"/>
        <v>0</v>
      </c>
      <c r="AK517" s="184">
        <f t="shared" si="458"/>
        <v>0</v>
      </c>
      <c r="AL517" s="184">
        <f t="shared" si="458"/>
        <v>0</v>
      </c>
      <c r="AM517" s="184">
        <f t="shared" si="458"/>
        <v>0</v>
      </c>
      <c r="AN517" s="184">
        <f t="shared" si="458"/>
        <v>0</v>
      </c>
      <c r="AO517" s="184">
        <f t="shared" si="458"/>
        <v>0</v>
      </c>
      <c r="AP517" s="184">
        <f t="shared" si="458"/>
        <v>0</v>
      </c>
      <c r="AQ517" s="184">
        <f t="shared" si="458"/>
        <v>0</v>
      </c>
      <c r="AR517" s="184">
        <f t="shared" si="458"/>
        <v>0</v>
      </c>
      <c r="AS517" s="184">
        <f t="shared" si="458"/>
        <v>0</v>
      </c>
      <c r="AT517" s="184">
        <f t="shared" si="458"/>
        <v>0</v>
      </c>
      <c r="AU517" s="184">
        <f t="shared" si="458"/>
        <v>0</v>
      </c>
      <c r="AV517" s="304"/>
    </row>
    <row r="518" spans="1:48">
      <c r="A518" s="354"/>
      <c r="B518" s="354"/>
      <c r="C518" s="354"/>
      <c r="D518" s="188" t="s">
        <v>43</v>
      </c>
      <c r="E518" s="233">
        <f t="shared" si="448"/>
        <v>55073.7</v>
      </c>
      <c r="F518" s="233">
        <f t="shared" si="448"/>
        <v>31338.210429999999</v>
      </c>
      <c r="G518" s="186">
        <f t="shared" si="449"/>
        <v>56.902315315658839</v>
      </c>
      <c r="H518" s="184">
        <f t="shared" si="458"/>
        <v>1372.7146499999999</v>
      </c>
      <c r="I518" s="184">
        <f t="shared" si="458"/>
        <v>1372.7146499999999</v>
      </c>
      <c r="J518" s="184">
        <f t="shared" si="458"/>
        <v>0</v>
      </c>
      <c r="K518" s="184">
        <f t="shared" si="458"/>
        <v>3690.8655799999997</v>
      </c>
      <c r="L518" s="184">
        <f t="shared" si="458"/>
        <v>3690.8655799999997</v>
      </c>
      <c r="M518" s="184">
        <f t="shared" si="458"/>
        <v>100</v>
      </c>
      <c r="N518" s="184">
        <f t="shared" si="458"/>
        <v>4045.53208</v>
      </c>
      <c r="O518" s="184">
        <f t="shared" si="458"/>
        <v>4045.53208</v>
      </c>
      <c r="P518" s="184">
        <f t="shared" si="458"/>
        <v>0</v>
      </c>
      <c r="Q518" s="184">
        <f t="shared" si="458"/>
        <v>4542.3160500000004</v>
      </c>
      <c r="R518" s="184">
        <f t="shared" si="458"/>
        <v>4542.3160500000004</v>
      </c>
      <c r="S518" s="184">
        <f t="shared" si="458"/>
        <v>0</v>
      </c>
      <c r="T518" s="184">
        <f t="shared" si="458"/>
        <v>3622.2101499999999</v>
      </c>
      <c r="U518" s="184">
        <f t="shared" si="458"/>
        <v>3622.2101499999999</v>
      </c>
      <c r="V518" s="184">
        <f t="shared" si="458"/>
        <v>0</v>
      </c>
      <c r="W518" s="184">
        <f t="shared" si="458"/>
        <v>4493.8516</v>
      </c>
      <c r="X518" s="184">
        <f t="shared" si="458"/>
        <v>4493.8516</v>
      </c>
      <c r="Y518" s="184">
        <f t="shared" si="458"/>
        <v>0</v>
      </c>
      <c r="Z518" s="184">
        <f t="shared" si="458"/>
        <v>3125.2107099999998</v>
      </c>
      <c r="AA518" s="184">
        <f t="shared" si="458"/>
        <v>3125.2107099999998</v>
      </c>
      <c r="AB518" s="184">
        <f t="shared" si="458"/>
        <v>0</v>
      </c>
      <c r="AC518" s="184">
        <f t="shared" si="458"/>
        <v>3437.19056</v>
      </c>
      <c r="AD518" s="184">
        <f t="shared" si="458"/>
        <v>3437.19056</v>
      </c>
      <c r="AE518" s="184">
        <f t="shared" si="458"/>
        <v>0</v>
      </c>
      <c r="AF518" s="184">
        <f t="shared" si="458"/>
        <v>3008.3190500000001</v>
      </c>
      <c r="AG518" s="184">
        <f t="shared" si="458"/>
        <v>3008.3190500000001</v>
      </c>
      <c r="AH518" s="184">
        <f t="shared" si="458"/>
        <v>0</v>
      </c>
      <c r="AI518" s="184">
        <f t="shared" si="458"/>
        <v>5005</v>
      </c>
      <c r="AJ518" s="184">
        <f t="shared" si="458"/>
        <v>0</v>
      </c>
      <c r="AK518" s="184">
        <f t="shared" si="458"/>
        <v>0</v>
      </c>
      <c r="AL518" s="184">
        <f t="shared" si="458"/>
        <v>0</v>
      </c>
      <c r="AM518" s="184">
        <f t="shared" si="458"/>
        <v>0</v>
      </c>
      <c r="AN518" s="184">
        <f t="shared" si="458"/>
        <v>5005</v>
      </c>
      <c r="AO518" s="184">
        <f t="shared" si="458"/>
        <v>0</v>
      </c>
      <c r="AP518" s="184">
        <f t="shared" si="458"/>
        <v>0</v>
      </c>
      <c r="AQ518" s="184">
        <f t="shared" si="458"/>
        <v>0</v>
      </c>
      <c r="AR518" s="184">
        <f t="shared" si="458"/>
        <v>0</v>
      </c>
      <c r="AS518" s="184">
        <f t="shared" si="458"/>
        <v>13725.489570000002</v>
      </c>
      <c r="AT518" s="184">
        <f t="shared" si="458"/>
        <v>0</v>
      </c>
      <c r="AU518" s="184">
        <f t="shared" si="458"/>
        <v>0</v>
      </c>
      <c r="AV518" s="304"/>
    </row>
    <row r="519" spans="1:48" ht="27">
      <c r="A519" s="354"/>
      <c r="B519" s="354"/>
      <c r="C519" s="354"/>
      <c r="D519" s="189" t="s">
        <v>273</v>
      </c>
      <c r="E519" s="233">
        <f t="shared" si="448"/>
        <v>0</v>
      </c>
      <c r="F519" s="233">
        <f t="shared" si="448"/>
        <v>0</v>
      </c>
      <c r="G519" s="186" t="e">
        <f t="shared" si="449"/>
        <v>#DIV/0!</v>
      </c>
      <c r="H519" s="184">
        <f t="shared" si="458"/>
        <v>0</v>
      </c>
      <c r="I519" s="184">
        <f t="shared" si="458"/>
        <v>0</v>
      </c>
      <c r="J519" s="184">
        <f t="shared" si="458"/>
        <v>0</v>
      </c>
      <c r="K519" s="184">
        <f t="shared" si="458"/>
        <v>0</v>
      </c>
      <c r="L519" s="184">
        <f t="shared" si="458"/>
        <v>0</v>
      </c>
      <c r="M519" s="184">
        <f t="shared" si="458"/>
        <v>0</v>
      </c>
      <c r="N519" s="184">
        <f t="shared" si="458"/>
        <v>0</v>
      </c>
      <c r="O519" s="184">
        <f t="shared" si="458"/>
        <v>0</v>
      </c>
      <c r="P519" s="184">
        <f t="shared" si="458"/>
        <v>0</v>
      </c>
      <c r="Q519" s="184">
        <f t="shared" si="458"/>
        <v>0</v>
      </c>
      <c r="R519" s="184">
        <f t="shared" si="458"/>
        <v>0</v>
      </c>
      <c r="S519" s="184">
        <f t="shared" si="458"/>
        <v>0</v>
      </c>
      <c r="T519" s="184">
        <f t="shared" si="458"/>
        <v>0</v>
      </c>
      <c r="U519" s="184">
        <f t="shared" si="458"/>
        <v>0</v>
      </c>
      <c r="V519" s="184">
        <f t="shared" si="458"/>
        <v>0</v>
      </c>
      <c r="W519" s="184">
        <f t="shared" si="458"/>
        <v>0</v>
      </c>
      <c r="X519" s="184">
        <f t="shared" si="458"/>
        <v>0</v>
      </c>
      <c r="Y519" s="184">
        <f t="shared" si="458"/>
        <v>0</v>
      </c>
      <c r="Z519" s="184">
        <f t="shared" si="458"/>
        <v>0</v>
      </c>
      <c r="AA519" s="184">
        <f t="shared" si="458"/>
        <v>0</v>
      </c>
      <c r="AB519" s="184">
        <f t="shared" si="458"/>
        <v>0</v>
      </c>
      <c r="AC519" s="184">
        <f t="shared" si="458"/>
        <v>0</v>
      </c>
      <c r="AD519" s="184">
        <f t="shared" si="458"/>
        <v>0</v>
      </c>
      <c r="AE519" s="184">
        <f t="shared" si="458"/>
        <v>0</v>
      </c>
      <c r="AF519" s="184">
        <f t="shared" si="458"/>
        <v>0</v>
      </c>
      <c r="AG519" s="184">
        <f t="shared" si="458"/>
        <v>0</v>
      </c>
      <c r="AH519" s="184">
        <f t="shared" si="458"/>
        <v>0</v>
      </c>
      <c r="AI519" s="184">
        <f t="shared" si="458"/>
        <v>0</v>
      </c>
      <c r="AJ519" s="184">
        <f t="shared" si="458"/>
        <v>0</v>
      </c>
      <c r="AK519" s="184">
        <f t="shared" si="458"/>
        <v>0</v>
      </c>
      <c r="AL519" s="184">
        <f t="shared" si="458"/>
        <v>0</v>
      </c>
      <c r="AM519" s="184">
        <f t="shared" si="458"/>
        <v>0</v>
      </c>
      <c r="AN519" s="184">
        <f t="shared" si="458"/>
        <v>0</v>
      </c>
      <c r="AO519" s="184">
        <f t="shared" si="458"/>
        <v>0</v>
      </c>
      <c r="AP519" s="184">
        <f t="shared" si="458"/>
        <v>0</v>
      </c>
      <c r="AQ519" s="184">
        <f t="shared" si="458"/>
        <v>0</v>
      </c>
      <c r="AR519" s="184">
        <f t="shared" si="458"/>
        <v>0</v>
      </c>
      <c r="AS519" s="184">
        <f t="shared" si="458"/>
        <v>0</v>
      </c>
      <c r="AT519" s="184">
        <f t="shared" si="458"/>
        <v>0</v>
      </c>
      <c r="AU519" s="184">
        <f t="shared" si="458"/>
        <v>0</v>
      </c>
      <c r="AV519" s="304"/>
    </row>
    <row r="520" spans="1:48">
      <c r="A520" s="354" t="s">
        <v>284</v>
      </c>
      <c r="B520" s="354"/>
      <c r="C520" s="354"/>
      <c r="D520" s="192" t="s">
        <v>41</v>
      </c>
      <c r="E520" s="233">
        <f t="shared" si="448"/>
        <v>0</v>
      </c>
      <c r="F520" s="233">
        <f t="shared" si="448"/>
        <v>0</v>
      </c>
      <c r="G520" s="186" t="e">
        <f t="shared" si="449"/>
        <v>#DIV/0!</v>
      </c>
      <c r="H520" s="186">
        <f>SUM(H521:H523)</f>
        <v>0</v>
      </c>
      <c r="I520" s="186">
        <f t="shared" ref="I520:AU520" si="459">SUM(I521:I523)</f>
        <v>0</v>
      </c>
      <c r="J520" s="186">
        <f t="shared" si="459"/>
        <v>0</v>
      </c>
      <c r="K520" s="186">
        <f t="shared" si="459"/>
        <v>0</v>
      </c>
      <c r="L520" s="186">
        <f t="shared" si="459"/>
        <v>0</v>
      </c>
      <c r="M520" s="186">
        <f t="shared" si="459"/>
        <v>0</v>
      </c>
      <c r="N520" s="186">
        <f t="shared" si="459"/>
        <v>0</v>
      </c>
      <c r="O520" s="186">
        <f t="shared" si="459"/>
        <v>0</v>
      </c>
      <c r="P520" s="186">
        <f t="shared" si="459"/>
        <v>0</v>
      </c>
      <c r="Q520" s="186">
        <f t="shared" si="459"/>
        <v>0</v>
      </c>
      <c r="R520" s="186">
        <f t="shared" si="459"/>
        <v>0</v>
      </c>
      <c r="S520" s="186">
        <f t="shared" si="459"/>
        <v>0</v>
      </c>
      <c r="T520" s="186">
        <f t="shared" si="459"/>
        <v>0</v>
      </c>
      <c r="U520" s="186">
        <f t="shared" si="459"/>
        <v>0</v>
      </c>
      <c r="V520" s="186">
        <f t="shared" si="459"/>
        <v>0</v>
      </c>
      <c r="W520" s="186">
        <f t="shared" si="459"/>
        <v>0</v>
      </c>
      <c r="X520" s="186">
        <f t="shared" si="459"/>
        <v>0</v>
      </c>
      <c r="Y520" s="186">
        <f t="shared" si="459"/>
        <v>0</v>
      </c>
      <c r="Z520" s="186">
        <f t="shared" si="459"/>
        <v>0</v>
      </c>
      <c r="AA520" s="186">
        <f t="shared" si="459"/>
        <v>0</v>
      </c>
      <c r="AB520" s="186">
        <f t="shared" si="459"/>
        <v>0</v>
      </c>
      <c r="AC520" s="186">
        <f t="shared" si="459"/>
        <v>0</v>
      </c>
      <c r="AD520" s="186">
        <f t="shared" si="459"/>
        <v>0</v>
      </c>
      <c r="AE520" s="186">
        <f t="shared" si="459"/>
        <v>0</v>
      </c>
      <c r="AF520" s="186">
        <f t="shared" si="459"/>
        <v>0</v>
      </c>
      <c r="AG520" s="186">
        <f t="shared" si="459"/>
        <v>0</v>
      </c>
      <c r="AH520" s="186">
        <f t="shared" si="459"/>
        <v>0</v>
      </c>
      <c r="AI520" s="186">
        <f t="shared" si="459"/>
        <v>0</v>
      </c>
      <c r="AJ520" s="186">
        <f t="shared" si="459"/>
        <v>0</v>
      </c>
      <c r="AK520" s="186">
        <f t="shared" si="459"/>
        <v>0</v>
      </c>
      <c r="AL520" s="186">
        <f t="shared" si="459"/>
        <v>0</v>
      </c>
      <c r="AM520" s="186">
        <f t="shared" si="459"/>
        <v>0</v>
      </c>
      <c r="AN520" s="186">
        <f t="shared" si="459"/>
        <v>0</v>
      </c>
      <c r="AO520" s="186">
        <f t="shared" si="459"/>
        <v>0</v>
      </c>
      <c r="AP520" s="186">
        <f t="shared" si="459"/>
        <v>0</v>
      </c>
      <c r="AQ520" s="186">
        <f t="shared" si="459"/>
        <v>0</v>
      </c>
      <c r="AR520" s="186">
        <f t="shared" si="459"/>
        <v>0</v>
      </c>
      <c r="AS520" s="186">
        <f t="shared" si="459"/>
        <v>0</v>
      </c>
      <c r="AT520" s="186">
        <f t="shared" si="459"/>
        <v>0</v>
      </c>
      <c r="AU520" s="186">
        <f t="shared" si="459"/>
        <v>0</v>
      </c>
      <c r="AV520" s="304"/>
    </row>
    <row r="521" spans="1:48">
      <c r="A521" s="354"/>
      <c r="B521" s="354"/>
      <c r="C521" s="354"/>
      <c r="D521" s="188" t="s">
        <v>37</v>
      </c>
      <c r="E521" s="233">
        <f t="shared" si="448"/>
        <v>0</v>
      </c>
      <c r="F521" s="233">
        <f t="shared" si="448"/>
        <v>0</v>
      </c>
      <c r="G521" s="186" t="e">
        <f t="shared" si="449"/>
        <v>#DIV/0!</v>
      </c>
      <c r="H521" s="184"/>
      <c r="I521" s="184"/>
      <c r="J521" s="190"/>
      <c r="K521" s="184"/>
      <c r="L521" s="184"/>
      <c r="M521" s="190"/>
      <c r="N521" s="184"/>
      <c r="O521" s="184"/>
      <c r="P521" s="190"/>
      <c r="Q521" s="184"/>
      <c r="R521" s="184"/>
      <c r="S521" s="190"/>
      <c r="T521" s="184"/>
      <c r="U521" s="184"/>
      <c r="V521" s="190"/>
      <c r="W521" s="184"/>
      <c r="X521" s="184"/>
      <c r="Y521" s="190"/>
      <c r="Z521" s="184"/>
      <c r="AA521" s="184"/>
      <c r="AB521" s="190"/>
      <c r="AC521" s="184"/>
      <c r="AD521" s="184"/>
      <c r="AE521" s="190"/>
      <c r="AF521" s="184"/>
      <c r="AG521" s="184"/>
      <c r="AH521" s="190"/>
      <c r="AI521" s="184"/>
      <c r="AJ521" s="184"/>
      <c r="AK521" s="190"/>
      <c r="AL521" s="184"/>
      <c r="AM521" s="184"/>
      <c r="AN521" s="184"/>
      <c r="AO521" s="184"/>
      <c r="AP521" s="190"/>
      <c r="AQ521" s="190"/>
      <c r="AR521" s="190"/>
      <c r="AS521" s="184"/>
      <c r="AT521" s="184"/>
      <c r="AU521" s="190"/>
      <c r="AV521" s="304"/>
    </row>
    <row r="522" spans="1:48" ht="26.4">
      <c r="A522" s="354"/>
      <c r="B522" s="354"/>
      <c r="C522" s="354"/>
      <c r="D522" s="188" t="s">
        <v>2</v>
      </c>
      <c r="E522" s="233">
        <f t="shared" si="448"/>
        <v>0</v>
      </c>
      <c r="F522" s="233">
        <f t="shared" si="448"/>
        <v>0</v>
      </c>
      <c r="G522" s="186" t="e">
        <f t="shared" si="449"/>
        <v>#DIV/0!</v>
      </c>
      <c r="H522" s="184"/>
      <c r="I522" s="184"/>
      <c r="J522" s="190"/>
      <c r="K522" s="184"/>
      <c r="L522" s="184"/>
      <c r="M522" s="190"/>
      <c r="N522" s="184"/>
      <c r="O522" s="184"/>
      <c r="P522" s="190"/>
      <c r="Q522" s="184"/>
      <c r="R522" s="184"/>
      <c r="S522" s="190"/>
      <c r="T522" s="184"/>
      <c r="U522" s="184"/>
      <c r="V522" s="190"/>
      <c r="W522" s="184"/>
      <c r="X522" s="184"/>
      <c r="Y522" s="190"/>
      <c r="Z522" s="184"/>
      <c r="AA522" s="184"/>
      <c r="AB522" s="190"/>
      <c r="AC522" s="184"/>
      <c r="AD522" s="184"/>
      <c r="AE522" s="190"/>
      <c r="AF522" s="184"/>
      <c r="AG522" s="184"/>
      <c r="AH522" s="190"/>
      <c r="AI522" s="184"/>
      <c r="AJ522" s="184"/>
      <c r="AK522" s="190"/>
      <c r="AL522" s="190"/>
      <c r="AM522" s="190"/>
      <c r="AN522" s="184"/>
      <c r="AO522" s="184"/>
      <c r="AP522" s="190"/>
      <c r="AQ522" s="190"/>
      <c r="AR522" s="190"/>
      <c r="AS522" s="184"/>
      <c r="AT522" s="184"/>
      <c r="AU522" s="190"/>
      <c r="AV522" s="304"/>
    </row>
    <row r="523" spans="1:48">
      <c r="A523" s="354"/>
      <c r="B523" s="354"/>
      <c r="C523" s="354"/>
      <c r="D523" s="188" t="s">
        <v>43</v>
      </c>
      <c r="E523" s="233">
        <f t="shared" si="448"/>
        <v>0</v>
      </c>
      <c r="F523" s="233">
        <f t="shared" si="448"/>
        <v>0</v>
      </c>
      <c r="G523" s="186" t="e">
        <f t="shared" si="449"/>
        <v>#DIV/0!</v>
      </c>
      <c r="H523" s="184"/>
      <c r="I523" s="184"/>
      <c r="J523" s="190"/>
      <c r="K523" s="184"/>
      <c r="L523" s="184"/>
      <c r="M523" s="190"/>
      <c r="N523" s="184"/>
      <c r="O523" s="184"/>
      <c r="P523" s="190"/>
      <c r="Q523" s="184"/>
      <c r="R523" s="184"/>
      <c r="S523" s="190"/>
      <c r="T523" s="184"/>
      <c r="U523" s="184"/>
      <c r="V523" s="190"/>
      <c r="W523" s="184"/>
      <c r="X523" s="184"/>
      <c r="Y523" s="190"/>
      <c r="Z523" s="184"/>
      <c r="AA523" s="184"/>
      <c r="AB523" s="190"/>
      <c r="AC523" s="184"/>
      <c r="AD523" s="184"/>
      <c r="AE523" s="190"/>
      <c r="AF523" s="184"/>
      <c r="AG523" s="184"/>
      <c r="AH523" s="190"/>
      <c r="AI523" s="184"/>
      <c r="AJ523" s="184"/>
      <c r="AK523" s="190"/>
      <c r="AL523" s="190"/>
      <c r="AM523" s="190"/>
      <c r="AN523" s="184"/>
      <c r="AO523" s="184"/>
      <c r="AP523" s="190"/>
      <c r="AQ523" s="190"/>
      <c r="AR523" s="190"/>
      <c r="AS523" s="184"/>
      <c r="AT523" s="184"/>
      <c r="AU523" s="190"/>
      <c r="AV523" s="304"/>
    </row>
    <row r="524" spans="1:48" ht="27">
      <c r="A524" s="354"/>
      <c r="B524" s="354"/>
      <c r="C524" s="354"/>
      <c r="D524" s="189" t="s">
        <v>273</v>
      </c>
      <c r="E524" s="233">
        <f t="shared" si="448"/>
        <v>0</v>
      </c>
      <c r="F524" s="233">
        <f t="shared" si="448"/>
        <v>0</v>
      </c>
      <c r="G524" s="186" t="e">
        <f t="shared" si="449"/>
        <v>#DIV/0!</v>
      </c>
      <c r="H524" s="184"/>
      <c r="I524" s="184"/>
      <c r="J524" s="190"/>
      <c r="K524" s="184"/>
      <c r="L524" s="184"/>
      <c r="M524" s="190"/>
      <c r="N524" s="184"/>
      <c r="O524" s="184"/>
      <c r="P524" s="190"/>
      <c r="Q524" s="184"/>
      <c r="R524" s="184"/>
      <c r="S524" s="190"/>
      <c r="T524" s="184"/>
      <c r="U524" s="184"/>
      <c r="V524" s="190"/>
      <c r="W524" s="184"/>
      <c r="X524" s="184"/>
      <c r="Y524" s="190"/>
      <c r="Z524" s="184"/>
      <c r="AA524" s="184"/>
      <c r="AB524" s="190"/>
      <c r="AC524" s="184"/>
      <c r="AD524" s="184"/>
      <c r="AE524" s="190"/>
      <c r="AF524" s="184"/>
      <c r="AG524" s="184"/>
      <c r="AH524" s="190"/>
      <c r="AI524" s="184"/>
      <c r="AJ524" s="184"/>
      <c r="AK524" s="190"/>
      <c r="AL524" s="190"/>
      <c r="AM524" s="190"/>
      <c r="AN524" s="184"/>
      <c r="AO524" s="184"/>
      <c r="AP524" s="190"/>
      <c r="AQ524" s="190"/>
      <c r="AR524" s="190"/>
      <c r="AS524" s="184"/>
      <c r="AT524" s="184"/>
      <c r="AU524" s="190"/>
      <c r="AV524" s="304"/>
    </row>
    <row r="525" spans="1:48">
      <c r="A525" s="353" t="s">
        <v>382</v>
      </c>
      <c r="B525" s="353"/>
      <c r="C525" s="353"/>
      <c r="D525" s="353"/>
      <c r="E525" s="353"/>
      <c r="F525" s="353"/>
      <c r="G525" s="353"/>
      <c r="H525" s="353"/>
      <c r="I525" s="353"/>
      <c r="J525" s="353"/>
      <c r="K525" s="353"/>
      <c r="L525" s="353"/>
      <c r="M525" s="353"/>
      <c r="N525" s="353"/>
      <c r="O525" s="353"/>
      <c r="P525" s="353"/>
      <c r="Q525" s="353"/>
      <c r="R525" s="353"/>
      <c r="S525" s="353"/>
      <c r="T525" s="353"/>
      <c r="U525" s="353"/>
      <c r="V525" s="353"/>
      <c r="W525" s="353"/>
      <c r="X525" s="353"/>
      <c r="Y525" s="353"/>
      <c r="Z525" s="353"/>
      <c r="AA525" s="353"/>
      <c r="AB525" s="353"/>
      <c r="AC525" s="353"/>
      <c r="AD525" s="353"/>
      <c r="AE525" s="353"/>
      <c r="AF525" s="353"/>
      <c r="AG525" s="353"/>
      <c r="AH525" s="353"/>
      <c r="AI525" s="353"/>
      <c r="AJ525" s="353"/>
      <c r="AK525" s="353"/>
      <c r="AL525" s="353"/>
      <c r="AM525" s="353"/>
      <c r="AN525" s="353"/>
      <c r="AO525" s="353"/>
      <c r="AP525" s="353"/>
      <c r="AQ525" s="353"/>
      <c r="AR525" s="353"/>
      <c r="AS525" s="353"/>
      <c r="AT525" s="353"/>
      <c r="AU525" s="353"/>
      <c r="AV525" s="353"/>
    </row>
    <row r="526" spans="1:48">
      <c r="A526" s="358" t="s">
        <v>95</v>
      </c>
      <c r="B526" s="355" t="s">
        <v>383</v>
      </c>
      <c r="C526" s="355" t="s">
        <v>440</v>
      </c>
      <c r="D526" s="192" t="s">
        <v>41</v>
      </c>
      <c r="E526" s="233">
        <f t="shared" ref="E526:F536" si="460">H526+K526+N526+Q526+T526+W526+Z526+AC526+AF526+AI526+AN526+AS526</f>
        <v>38699.593699999998</v>
      </c>
      <c r="F526" s="233">
        <f t="shared" si="460"/>
        <v>16979.823490000002</v>
      </c>
      <c r="G526" s="186">
        <f t="shared" ref="G526:G589" si="461">F526/E526*100</f>
        <v>43.875973535091674</v>
      </c>
      <c r="H526" s="186">
        <f>H527+H528+H529+H531</f>
        <v>0</v>
      </c>
      <c r="I526" s="186">
        <f t="shared" ref="I526:AU526" si="462">I527+I528+I529+I531</f>
        <v>0</v>
      </c>
      <c r="J526" s="186">
        <f t="shared" si="462"/>
        <v>0</v>
      </c>
      <c r="K526" s="186">
        <f t="shared" si="462"/>
        <v>0</v>
      </c>
      <c r="L526" s="186">
        <f t="shared" si="462"/>
        <v>0</v>
      </c>
      <c r="M526" s="186">
        <f t="shared" si="462"/>
        <v>0</v>
      </c>
      <c r="N526" s="186">
        <f t="shared" si="462"/>
        <v>0</v>
      </c>
      <c r="O526" s="186">
        <f t="shared" si="462"/>
        <v>0</v>
      </c>
      <c r="P526" s="186">
        <f t="shared" si="462"/>
        <v>0</v>
      </c>
      <c r="Q526" s="186">
        <f t="shared" si="462"/>
        <v>0</v>
      </c>
      <c r="R526" s="186">
        <f t="shared" si="462"/>
        <v>0</v>
      </c>
      <c r="S526" s="186">
        <f t="shared" si="462"/>
        <v>0</v>
      </c>
      <c r="T526" s="186">
        <f t="shared" si="462"/>
        <v>0</v>
      </c>
      <c r="U526" s="186">
        <f t="shared" si="462"/>
        <v>0</v>
      </c>
      <c r="V526" s="186">
        <f t="shared" si="462"/>
        <v>0</v>
      </c>
      <c r="W526" s="186">
        <f t="shared" si="462"/>
        <v>0</v>
      </c>
      <c r="X526" s="186">
        <f t="shared" si="462"/>
        <v>0</v>
      </c>
      <c r="Y526" s="186">
        <f t="shared" si="462"/>
        <v>0</v>
      </c>
      <c r="Z526" s="186">
        <f t="shared" si="462"/>
        <v>0</v>
      </c>
      <c r="AA526" s="186">
        <f t="shared" si="462"/>
        <v>0</v>
      </c>
      <c r="AB526" s="186">
        <f t="shared" si="462"/>
        <v>0</v>
      </c>
      <c r="AC526" s="186">
        <f t="shared" si="462"/>
        <v>7532.2655599999998</v>
      </c>
      <c r="AD526" s="186">
        <f t="shared" si="462"/>
        <v>7532.2655599999998</v>
      </c>
      <c r="AE526" s="186">
        <f t="shared" si="462"/>
        <v>0</v>
      </c>
      <c r="AF526" s="186">
        <f t="shared" si="462"/>
        <v>23620.123179999999</v>
      </c>
      <c r="AG526" s="186">
        <f t="shared" si="462"/>
        <v>9447.5579300000009</v>
      </c>
      <c r="AH526" s="186">
        <f t="shared" si="462"/>
        <v>0</v>
      </c>
      <c r="AI526" s="186">
        <f t="shared" si="462"/>
        <v>7547.20496</v>
      </c>
      <c r="AJ526" s="186">
        <f t="shared" si="462"/>
        <v>0</v>
      </c>
      <c r="AK526" s="186">
        <f t="shared" si="462"/>
        <v>0</v>
      </c>
      <c r="AL526" s="186">
        <f t="shared" si="462"/>
        <v>0</v>
      </c>
      <c r="AM526" s="186">
        <f t="shared" si="462"/>
        <v>0</v>
      </c>
      <c r="AN526" s="186">
        <f t="shared" si="462"/>
        <v>0</v>
      </c>
      <c r="AO526" s="186">
        <f t="shared" si="462"/>
        <v>0</v>
      </c>
      <c r="AP526" s="186">
        <f t="shared" si="462"/>
        <v>0</v>
      </c>
      <c r="AQ526" s="186">
        <f t="shared" si="462"/>
        <v>0</v>
      </c>
      <c r="AR526" s="186">
        <f t="shared" si="462"/>
        <v>0</v>
      </c>
      <c r="AS526" s="186">
        <f t="shared" si="462"/>
        <v>0</v>
      </c>
      <c r="AT526" s="186">
        <f t="shared" si="462"/>
        <v>0</v>
      </c>
      <c r="AU526" s="186">
        <f t="shared" si="462"/>
        <v>0</v>
      </c>
      <c r="AV526" s="300"/>
    </row>
    <row r="527" spans="1:48">
      <c r="A527" s="359"/>
      <c r="B527" s="356"/>
      <c r="C527" s="356"/>
      <c r="D527" s="188" t="s">
        <v>37</v>
      </c>
      <c r="E527" s="233">
        <f t="shared" si="460"/>
        <v>2248.6626999999999</v>
      </c>
      <c r="F527" s="233">
        <f t="shared" si="460"/>
        <v>0</v>
      </c>
      <c r="G527" s="186">
        <f t="shared" si="461"/>
        <v>0</v>
      </c>
      <c r="H527" s="184">
        <f>H533+H539+H545+H551+H557+H563+H569+H575+H581+H587+H593+H599+H605+H611+H617+H623+H629+H635+H641+H647+H653+H659+H665</f>
        <v>0</v>
      </c>
      <c r="I527" s="184">
        <f t="shared" ref="I527:AU527" si="463">I533+I539+I545+I551+I557+I563+I569+I575+I581+I587+I593+I599+I605+I611+I617+I623+I629+I635+I641+I647+I653+I659+I665</f>
        <v>0</v>
      </c>
      <c r="J527" s="184">
        <f t="shared" si="463"/>
        <v>0</v>
      </c>
      <c r="K527" s="184">
        <f t="shared" si="463"/>
        <v>0</v>
      </c>
      <c r="L527" s="184">
        <f t="shared" si="463"/>
        <v>0</v>
      </c>
      <c r="M527" s="184">
        <f t="shared" si="463"/>
        <v>0</v>
      </c>
      <c r="N527" s="184">
        <f t="shared" si="463"/>
        <v>0</v>
      </c>
      <c r="O527" s="184">
        <f t="shared" si="463"/>
        <v>0</v>
      </c>
      <c r="P527" s="184">
        <f t="shared" si="463"/>
        <v>0</v>
      </c>
      <c r="Q527" s="184">
        <f t="shared" si="463"/>
        <v>0</v>
      </c>
      <c r="R527" s="184">
        <f t="shared" si="463"/>
        <v>0</v>
      </c>
      <c r="S527" s="184">
        <f t="shared" si="463"/>
        <v>0</v>
      </c>
      <c r="T527" s="184">
        <f t="shared" si="463"/>
        <v>0</v>
      </c>
      <c r="U527" s="184">
        <f t="shared" si="463"/>
        <v>0</v>
      </c>
      <c r="V527" s="184">
        <f t="shared" si="463"/>
        <v>0</v>
      </c>
      <c r="W527" s="184">
        <f t="shared" si="463"/>
        <v>0</v>
      </c>
      <c r="X527" s="184">
        <f t="shared" si="463"/>
        <v>0</v>
      </c>
      <c r="Y527" s="184">
        <f t="shared" si="463"/>
        <v>0</v>
      </c>
      <c r="Z527" s="184">
        <f t="shared" si="463"/>
        <v>0</v>
      </c>
      <c r="AA527" s="184">
        <f t="shared" si="463"/>
        <v>0</v>
      </c>
      <c r="AB527" s="184">
        <f t="shared" si="463"/>
        <v>0</v>
      </c>
      <c r="AC527" s="184">
        <f t="shared" si="463"/>
        <v>0</v>
      </c>
      <c r="AD527" s="184">
        <f t="shared" si="463"/>
        <v>0</v>
      </c>
      <c r="AE527" s="184">
        <f t="shared" si="463"/>
        <v>0</v>
      </c>
      <c r="AF527" s="184">
        <f t="shared" si="463"/>
        <v>2248.6626999999999</v>
      </c>
      <c r="AG527" s="184">
        <f t="shared" si="463"/>
        <v>0</v>
      </c>
      <c r="AH527" s="184">
        <f t="shared" si="463"/>
        <v>0</v>
      </c>
      <c r="AI527" s="184">
        <f t="shared" si="463"/>
        <v>0</v>
      </c>
      <c r="AJ527" s="184">
        <f t="shared" si="463"/>
        <v>0</v>
      </c>
      <c r="AK527" s="184">
        <f t="shared" si="463"/>
        <v>0</v>
      </c>
      <c r="AL527" s="184">
        <f t="shared" si="463"/>
        <v>0</v>
      </c>
      <c r="AM527" s="184">
        <f t="shared" si="463"/>
        <v>0</v>
      </c>
      <c r="AN527" s="184">
        <f t="shared" si="463"/>
        <v>0</v>
      </c>
      <c r="AO527" s="184">
        <f t="shared" si="463"/>
        <v>0</v>
      </c>
      <c r="AP527" s="184">
        <f t="shared" si="463"/>
        <v>0</v>
      </c>
      <c r="AQ527" s="184">
        <f t="shared" si="463"/>
        <v>0</v>
      </c>
      <c r="AR527" s="184">
        <f t="shared" si="463"/>
        <v>0</v>
      </c>
      <c r="AS527" s="184">
        <f t="shared" si="463"/>
        <v>0</v>
      </c>
      <c r="AT527" s="184">
        <f t="shared" si="463"/>
        <v>0</v>
      </c>
      <c r="AU527" s="184">
        <f t="shared" si="463"/>
        <v>0</v>
      </c>
      <c r="AV527" s="300"/>
    </row>
    <row r="528" spans="1:48" ht="26.4">
      <c r="A528" s="359"/>
      <c r="B528" s="356"/>
      <c r="C528" s="356"/>
      <c r="D528" s="188" t="s">
        <v>2</v>
      </c>
      <c r="E528" s="233">
        <f t="shared" si="460"/>
        <v>4583.2979999999998</v>
      </c>
      <c r="F528" s="233">
        <f t="shared" si="460"/>
        <v>0</v>
      </c>
      <c r="G528" s="186">
        <f t="shared" si="461"/>
        <v>0</v>
      </c>
      <c r="H528" s="184">
        <f t="shared" ref="H528:AU531" si="464">H534+H540+H546+H552+H558+H564+H570+H576+H582+H588+H594+H600+H606+H612+H618+H624+H630+H636+H642+H648+H654+H660+H666</f>
        <v>0</v>
      </c>
      <c r="I528" s="184">
        <f t="shared" si="464"/>
        <v>0</v>
      </c>
      <c r="J528" s="184">
        <f t="shared" si="464"/>
        <v>0</v>
      </c>
      <c r="K528" s="184">
        <f t="shared" si="464"/>
        <v>0</v>
      </c>
      <c r="L528" s="184">
        <f t="shared" si="464"/>
        <v>0</v>
      </c>
      <c r="M528" s="184">
        <f t="shared" si="464"/>
        <v>0</v>
      </c>
      <c r="N528" s="184">
        <f t="shared" si="464"/>
        <v>0</v>
      </c>
      <c r="O528" s="184">
        <f t="shared" si="464"/>
        <v>0</v>
      </c>
      <c r="P528" s="184">
        <f t="shared" si="464"/>
        <v>0</v>
      </c>
      <c r="Q528" s="184">
        <f t="shared" si="464"/>
        <v>0</v>
      </c>
      <c r="R528" s="184">
        <f t="shared" si="464"/>
        <v>0</v>
      </c>
      <c r="S528" s="184">
        <f t="shared" si="464"/>
        <v>0</v>
      </c>
      <c r="T528" s="184">
        <f t="shared" si="464"/>
        <v>0</v>
      </c>
      <c r="U528" s="184">
        <f t="shared" si="464"/>
        <v>0</v>
      </c>
      <c r="V528" s="184">
        <f t="shared" si="464"/>
        <v>0</v>
      </c>
      <c r="W528" s="184">
        <f t="shared" si="464"/>
        <v>0</v>
      </c>
      <c r="X528" s="184">
        <f t="shared" si="464"/>
        <v>0</v>
      </c>
      <c r="Y528" s="184">
        <f t="shared" si="464"/>
        <v>0</v>
      </c>
      <c r="Z528" s="184">
        <f t="shared" si="464"/>
        <v>0</v>
      </c>
      <c r="AA528" s="184">
        <f t="shared" si="464"/>
        <v>0</v>
      </c>
      <c r="AB528" s="184">
        <f t="shared" si="464"/>
        <v>0</v>
      </c>
      <c r="AC528" s="184">
        <f t="shared" si="464"/>
        <v>0</v>
      </c>
      <c r="AD528" s="184">
        <f t="shared" si="464"/>
        <v>0</v>
      </c>
      <c r="AE528" s="184">
        <f t="shared" si="464"/>
        <v>0</v>
      </c>
      <c r="AF528" s="184">
        <f t="shared" si="464"/>
        <v>3517.2185500000001</v>
      </c>
      <c r="AG528" s="184">
        <f t="shared" si="464"/>
        <v>0</v>
      </c>
      <c r="AH528" s="184">
        <f t="shared" si="464"/>
        <v>0</v>
      </c>
      <c r="AI528" s="184">
        <f t="shared" si="464"/>
        <v>1066.07945</v>
      </c>
      <c r="AJ528" s="184">
        <f t="shared" si="464"/>
        <v>0</v>
      </c>
      <c r="AK528" s="184">
        <f t="shared" si="464"/>
        <v>0</v>
      </c>
      <c r="AL528" s="184">
        <f t="shared" si="464"/>
        <v>0</v>
      </c>
      <c r="AM528" s="184">
        <f t="shared" si="464"/>
        <v>0</v>
      </c>
      <c r="AN528" s="184">
        <f t="shared" si="464"/>
        <v>0</v>
      </c>
      <c r="AO528" s="184">
        <f t="shared" si="464"/>
        <v>0</v>
      </c>
      <c r="AP528" s="184">
        <f t="shared" si="464"/>
        <v>0</v>
      </c>
      <c r="AQ528" s="184">
        <f t="shared" si="464"/>
        <v>0</v>
      </c>
      <c r="AR528" s="184">
        <f t="shared" si="464"/>
        <v>0</v>
      </c>
      <c r="AS528" s="184">
        <f t="shared" si="464"/>
        <v>0</v>
      </c>
      <c r="AT528" s="184">
        <f t="shared" si="464"/>
        <v>0</v>
      </c>
      <c r="AU528" s="184">
        <f t="shared" si="464"/>
        <v>0</v>
      </c>
      <c r="AV528" s="300"/>
    </row>
    <row r="529" spans="1:48" ht="36">
      <c r="A529" s="359"/>
      <c r="B529" s="356"/>
      <c r="C529" s="356"/>
      <c r="D529" s="209" t="s">
        <v>456</v>
      </c>
      <c r="E529" s="233">
        <f t="shared" si="460"/>
        <v>25367.632999999998</v>
      </c>
      <c r="F529" s="233">
        <f t="shared" si="460"/>
        <v>13850.28498</v>
      </c>
      <c r="G529" s="186">
        <f t="shared" si="461"/>
        <v>54.598255107206896</v>
      </c>
      <c r="H529" s="184">
        <f t="shared" si="464"/>
        <v>0</v>
      </c>
      <c r="I529" s="184">
        <f t="shared" si="464"/>
        <v>0</v>
      </c>
      <c r="J529" s="184">
        <f t="shared" si="464"/>
        <v>0</v>
      </c>
      <c r="K529" s="184">
        <f t="shared" si="464"/>
        <v>0</v>
      </c>
      <c r="L529" s="184">
        <f t="shared" si="464"/>
        <v>0</v>
      </c>
      <c r="M529" s="184">
        <f t="shared" si="464"/>
        <v>0</v>
      </c>
      <c r="N529" s="184">
        <f t="shared" si="464"/>
        <v>0</v>
      </c>
      <c r="O529" s="184">
        <f t="shared" si="464"/>
        <v>0</v>
      </c>
      <c r="P529" s="184">
        <f t="shared" si="464"/>
        <v>0</v>
      </c>
      <c r="Q529" s="184">
        <f t="shared" si="464"/>
        <v>0</v>
      </c>
      <c r="R529" s="184">
        <f t="shared" si="464"/>
        <v>0</v>
      </c>
      <c r="S529" s="184">
        <f t="shared" si="464"/>
        <v>0</v>
      </c>
      <c r="T529" s="184">
        <f t="shared" si="464"/>
        <v>0</v>
      </c>
      <c r="U529" s="184">
        <f t="shared" si="464"/>
        <v>0</v>
      </c>
      <c r="V529" s="184">
        <f t="shared" si="464"/>
        <v>0</v>
      </c>
      <c r="W529" s="184">
        <f t="shared" si="464"/>
        <v>0</v>
      </c>
      <c r="X529" s="184">
        <f t="shared" si="464"/>
        <v>0</v>
      </c>
      <c r="Y529" s="184">
        <f t="shared" si="464"/>
        <v>0</v>
      </c>
      <c r="Z529" s="184">
        <f t="shared" si="464"/>
        <v>0</v>
      </c>
      <c r="AA529" s="184">
        <f t="shared" si="464"/>
        <v>0</v>
      </c>
      <c r="AB529" s="184">
        <f t="shared" si="464"/>
        <v>0</v>
      </c>
      <c r="AC529" s="184">
        <f t="shared" si="464"/>
        <v>6169.0022499999995</v>
      </c>
      <c r="AD529" s="184">
        <f t="shared" si="464"/>
        <v>6169.0022499999995</v>
      </c>
      <c r="AE529" s="184">
        <f t="shared" si="464"/>
        <v>0</v>
      </c>
      <c r="AF529" s="184">
        <f t="shared" si="464"/>
        <v>14136.96673</v>
      </c>
      <c r="AG529" s="184">
        <f t="shared" si="464"/>
        <v>7681.2827300000008</v>
      </c>
      <c r="AH529" s="184">
        <f t="shared" si="464"/>
        <v>0</v>
      </c>
      <c r="AI529" s="184">
        <f t="shared" si="464"/>
        <v>5061.6640200000002</v>
      </c>
      <c r="AJ529" s="184">
        <f t="shared" si="464"/>
        <v>0</v>
      </c>
      <c r="AK529" s="184">
        <f t="shared" si="464"/>
        <v>0</v>
      </c>
      <c r="AL529" s="184">
        <f t="shared" si="464"/>
        <v>0</v>
      </c>
      <c r="AM529" s="184">
        <f t="shared" si="464"/>
        <v>0</v>
      </c>
      <c r="AN529" s="184">
        <f t="shared" si="464"/>
        <v>0</v>
      </c>
      <c r="AO529" s="184">
        <f t="shared" si="464"/>
        <v>0</v>
      </c>
      <c r="AP529" s="184">
        <f t="shared" si="464"/>
        <v>0</v>
      </c>
      <c r="AQ529" s="184">
        <f t="shared" si="464"/>
        <v>0</v>
      </c>
      <c r="AR529" s="184">
        <f t="shared" si="464"/>
        <v>0</v>
      </c>
      <c r="AS529" s="184">
        <f t="shared" si="464"/>
        <v>0</v>
      </c>
      <c r="AT529" s="184">
        <f t="shared" si="464"/>
        <v>0</v>
      </c>
      <c r="AU529" s="184">
        <f t="shared" si="464"/>
        <v>0</v>
      </c>
      <c r="AV529" s="300"/>
    </row>
    <row r="530" spans="1:48" ht="27">
      <c r="A530" s="359"/>
      <c r="B530" s="356"/>
      <c r="C530" s="356"/>
      <c r="D530" s="189" t="s">
        <v>273</v>
      </c>
      <c r="E530" s="233">
        <f t="shared" si="460"/>
        <v>0</v>
      </c>
      <c r="F530" s="233">
        <f t="shared" si="460"/>
        <v>0</v>
      </c>
      <c r="G530" s="186" t="e">
        <f t="shared" si="461"/>
        <v>#DIV/0!</v>
      </c>
      <c r="H530" s="184">
        <f t="shared" si="464"/>
        <v>0</v>
      </c>
      <c r="I530" s="184">
        <f t="shared" si="464"/>
        <v>0</v>
      </c>
      <c r="J530" s="184">
        <f t="shared" si="464"/>
        <v>0</v>
      </c>
      <c r="K530" s="184">
        <f t="shared" si="464"/>
        <v>0</v>
      </c>
      <c r="L530" s="184">
        <f t="shared" si="464"/>
        <v>0</v>
      </c>
      <c r="M530" s="184">
        <f t="shared" si="464"/>
        <v>0</v>
      </c>
      <c r="N530" s="184">
        <f t="shared" si="464"/>
        <v>0</v>
      </c>
      <c r="O530" s="184">
        <f t="shared" si="464"/>
        <v>0</v>
      </c>
      <c r="P530" s="184">
        <f t="shared" si="464"/>
        <v>0</v>
      </c>
      <c r="Q530" s="184">
        <f t="shared" si="464"/>
        <v>0</v>
      </c>
      <c r="R530" s="184">
        <f t="shared" si="464"/>
        <v>0</v>
      </c>
      <c r="S530" s="184">
        <f t="shared" si="464"/>
        <v>0</v>
      </c>
      <c r="T530" s="184">
        <f t="shared" si="464"/>
        <v>0</v>
      </c>
      <c r="U530" s="184">
        <f t="shared" si="464"/>
        <v>0</v>
      </c>
      <c r="V530" s="184">
        <f t="shared" si="464"/>
        <v>0</v>
      </c>
      <c r="W530" s="184">
        <f t="shared" si="464"/>
        <v>0</v>
      </c>
      <c r="X530" s="184">
        <f t="shared" si="464"/>
        <v>0</v>
      </c>
      <c r="Y530" s="184">
        <f t="shared" si="464"/>
        <v>0</v>
      </c>
      <c r="Z530" s="184">
        <f t="shared" si="464"/>
        <v>0</v>
      </c>
      <c r="AA530" s="184">
        <f t="shared" si="464"/>
        <v>0</v>
      </c>
      <c r="AB530" s="184">
        <f t="shared" si="464"/>
        <v>0</v>
      </c>
      <c r="AC530" s="184">
        <f t="shared" si="464"/>
        <v>0</v>
      </c>
      <c r="AD530" s="184">
        <f t="shared" si="464"/>
        <v>0</v>
      </c>
      <c r="AE530" s="184">
        <f t="shared" si="464"/>
        <v>0</v>
      </c>
      <c r="AF530" s="184">
        <f t="shared" si="464"/>
        <v>0</v>
      </c>
      <c r="AG530" s="184">
        <f t="shared" si="464"/>
        <v>0</v>
      </c>
      <c r="AH530" s="184">
        <f t="shared" si="464"/>
        <v>0</v>
      </c>
      <c r="AI530" s="184">
        <f t="shared" si="464"/>
        <v>0</v>
      </c>
      <c r="AJ530" s="184">
        <f t="shared" si="464"/>
        <v>0</v>
      </c>
      <c r="AK530" s="184">
        <f t="shared" si="464"/>
        <v>0</v>
      </c>
      <c r="AL530" s="184">
        <f t="shared" si="464"/>
        <v>0</v>
      </c>
      <c r="AM530" s="184">
        <f t="shared" si="464"/>
        <v>0</v>
      </c>
      <c r="AN530" s="184">
        <f t="shared" si="464"/>
        <v>0</v>
      </c>
      <c r="AO530" s="184">
        <f t="shared" si="464"/>
        <v>0</v>
      </c>
      <c r="AP530" s="184">
        <f t="shared" si="464"/>
        <v>0</v>
      </c>
      <c r="AQ530" s="184">
        <f t="shared" si="464"/>
        <v>0</v>
      </c>
      <c r="AR530" s="184">
        <f t="shared" si="464"/>
        <v>0</v>
      </c>
      <c r="AS530" s="184">
        <f t="shared" si="464"/>
        <v>0</v>
      </c>
      <c r="AT530" s="184">
        <f t="shared" si="464"/>
        <v>0</v>
      </c>
      <c r="AU530" s="184">
        <f t="shared" si="464"/>
        <v>0</v>
      </c>
      <c r="AV530" s="300"/>
    </row>
    <row r="531" spans="1:48">
      <c r="A531" s="360"/>
      <c r="B531" s="357"/>
      <c r="C531" s="357"/>
      <c r="D531" s="209" t="s">
        <v>441</v>
      </c>
      <c r="E531" s="233">
        <f t="shared" si="460"/>
        <v>6500</v>
      </c>
      <c r="F531" s="233">
        <f t="shared" si="460"/>
        <v>3129.5385100000003</v>
      </c>
      <c r="G531" s="186">
        <f t="shared" si="461"/>
        <v>48.146746307692311</v>
      </c>
      <c r="H531" s="184">
        <f t="shared" si="464"/>
        <v>0</v>
      </c>
      <c r="I531" s="184">
        <f t="shared" si="464"/>
        <v>0</v>
      </c>
      <c r="J531" s="184">
        <f t="shared" si="464"/>
        <v>0</v>
      </c>
      <c r="K531" s="184">
        <f t="shared" si="464"/>
        <v>0</v>
      </c>
      <c r="L531" s="184">
        <f t="shared" si="464"/>
        <v>0</v>
      </c>
      <c r="M531" s="184">
        <f t="shared" si="464"/>
        <v>0</v>
      </c>
      <c r="N531" s="184">
        <f t="shared" si="464"/>
        <v>0</v>
      </c>
      <c r="O531" s="184">
        <f t="shared" si="464"/>
        <v>0</v>
      </c>
      <c r="P531" s="184">
        <f t="shared" si="464"/>
        <v>0</v>
      </c>
      <c r="Q531" s="184">
        <f t="shared" si="464"/>
        <v>0</v>
      </c>
      <c r="R531" s="184">
        <f t="shared" si="464"/>
        <v>0</v>
      </c>
      <c r="S531" s="184">
        <f t="shared" si="464"/>
        <v>0</v>
      </c>
      <c r="T531" s="184">
        <f t="shared" si="464"/>
        <v>0</v>
      </c>
      <c r="U531" s="184">
        <f t="shared" si="464"/>
        <v>0</v>
      </c>
      <c r="V531" s="184">
        <f t="shared" si="464"/>
        <v>0</v>
      </c>
      <c r="W531" s="184">
        <f t="shared" si="464"/>
        <v>0</v>
      </c>
      <c r="X531" s="184">
        <f t="shared" si="464"/>
        <v>0</v>
      </c>
      <c r="Y531" s="184">
        <f t="shared" si="464"/>
        <v>0</v>
      </c>
      <c r="Z531" s="184">
        <f t="shared" si="464"/>
        <v>0</v>
      </c>
      <c r="AA531" s="184">
        <f t="shared" si="464"/>
        <v>0</v>
      </c>
      <c r="AB531" s="184">
        <f t="shared" si="464"/>
        <v>0</v>
      </c>
      <c r="AC531" s="184">
        <f t="shared" si="464"/>
        <v>1363.26331</v>
      </c>
      <c r="AD531" s="184">
        <f t="shared" si="464"/>
        <v>1363.26331</v>
      </c>
      <c r="AE531" s="184">
        <f t="shared" si="464"/>
        <v>0</v>
      </c>
      <c r="AF531" s="184">
        <f t="shared" si="464"/>
        <v>3717.2752</v>
      </c>
      <c r="AG531" s="184">
        <f t="shared" si="464"/>
        <v>1766.2752</v>
      </c>
      <c r="AH531" s="184">
        <f t="shared" si="464"/>
        <v>0</v>
      </c>
      <c r="AI531" s="184">
        <f t="shared" si="464"/>
        <v>1419.4614899999997</v>
      </c>
      <c r="AJ531" s="184">
        <f t="shared" si="464"/>
        <v>0</v>
      </c>
      <c r="AK531" s="184">
        <f t="shared" si="464"/>
        <v>0</v>
      </c>
      <c r="AL531" s="184">
        <f t="shared" si="464"/>
        <v>0</v>
      </c>
      <c r="AM531" s="184">
        <f t="shared" si="464"/>
        <v>0</v>
      </c>
      <c r="AN531" s="184">
        <f t="shared" si="464"/>
        <v>0</v>
      </c>
      <c r="AO531" s="184">
        <f t="shared" si="464"/>
        <v>0</v>
      </c>
      <c r="AP531" s="184">
        <f t="shared" si="464"/>
        <v>0</v>
      </c>
      <c r="AQ531" s="184">
        <f t="shared" si="464"/>
        <v>0</v>
      </c>
      <c r="AR531" s="184">
        <f t="shared" si="464"/>
        <v>0</v>
      </c>
      <c r="AS531" s="184">
        <f t="shared" si="464"/>
        <v>0</v>
      </c>
      <c r="AT531" s="184">
        <f t="shared" si="464"/>
        <v>0</v>
      </c>
      <c r="AU531" s="184">
        <f t="shared" si="464"/>
        <v>0</v>
      </c>
      <c r="AV531" s="239"/>
    </row>
    <row r="532" spans="1:48">
      <c r="A532" s="358" t="s">
        <v>385</v>
      </c>
      <c r="B532" s="355" t="s">
        <v>384</v>
      </c>
      <c r="C532" s="355" t="s">
        <v>440</v>
      </c>
      <c r="D532" s="192" t="s">
        <v>41</v>
      </c>
      <c r="E532" s="233">
        <f t="shared" si="460"/>
        <v>0</v>
      </c>
      <c r="F532" s="233">
        <f t="shared" si="460"/>
        <v>0</v>
      </c>
      <c r="G532" s="186" t="e">
        <f t="shared" si="461"/>
        <v>#DIV/0!</v>
      </c>
      <c r="H532" s="186">
        <f>H533+H534+H535+H537</f>
        <v>0</v>
      </c>
      <c r="I532" s="186">
        <f t="shared" ref="I532:AU532" si="465">I533+I534+I535+I537</f>
        <v>0</v>
      </c>
      <c r="J532" s="186">
        <f t="shared" si="465"/>
        <v>0</v>
      </c>
      <c r="K532" s="186">
        <f t="shared" si="465"/>
        <v>0</v>
      </c>
      <c r="L532" s="186">
        <f t="shared" si="465"/>
        <v>0</v>
      </c>
      <c r="M532" s="186">
        <f t="shared" si="465"/>
        <v>0</v>
      </c>
      <c r="N532" s="186">
        <f t="shared" si="465"/>
        <v>0</v>
      </c>
      <c r="O532" s="186">
        <f t="shared" si="465"/>
        <v>0</v>
      </c>
      <c r="P532" s="186">
        <f t="shared" si="465"/>
        <v>0</v>
      </c>
      <c r="Q532" s="186">
        <f t="shared" si="465"/>
        <v>0</v>
      </c>
      <c r="R532" s="186">
        <f t="shared" si="465"/>
        <v>0</v>
      </c>
      <c r="S532" s="186">
        <f t="shared" si="465"/>
        <v>0</v>
      </c>
      <c r="T532" s="186">
        <f t="shared" si="465"/>
        <v>0</v>
      </c>
      <c r="U532" s="186">
        <f t="shared" si="465"/>
        <v>0</v>
      </c>
      <c r="V532" s="186">
        <f t="shared" si="465"/>
        <v>0</v>
      </c>
      <c r="W532" s="186">
        <f t="shared" si="465"/>
        <v>0</v>
      </c>
      <c r="X532" s="186">
        <f t="shared" si="465"/>
        <v>0</v>
      </c>
      <c r="Y532" s="186">
        <f t="shared" si="465"/>
        <v>0</v>
      </c>
      <c r="Z532" s="186">
        <f t="shared" si="465"/>
        <v>0</v>
      </c>
      <c r="AA532" s="186">
        <f t="shared" si="465"/>
        <v>0</v>
      </c>
      <c r="AB532" s="186">
        <f t="shared" si="465"/>
        <v>0</v>
      </c>
      <c r="AC532" s="186">
        <f t="shared" si="465"/>
        <v>0</v>
      </c>
      <c r="AD532" s="186">
        <f t="shared" si="465"/>
        <v>0</v>
      </c>
      <c r="AE532" s="186">
        <f t="shared" si="465"/>
        <v>0</v>
      </c>
      <c r="AF532" s="186">
        <f t="shared" si="465"/>
        <v>0</v>
      </c>
      <c r="AG532" s="186">
        <f t="shared" si="465"/>
        <v>0</v>
      </c>
      <c r="AH532" s="186">
        <f t="shared" si="465"/>
        <v>0</v>
      </c>
      <c r="AI532" s="186">
        <f t="shared" si="465"/>
        <v>0</v>
      </c>
      <c r="AJ532" s="186">
        <f t="shared" si="465"/>
        <v>0</v>
      </c>
      <c r="AK532" s="186">
        <f t="shared" si="465"/>
        <v>0</v>
      </c>
      <c r="AL532" s="186">
        <f t="shared" si="465"/>
        <v>0</v>
      </c>
      <c r="AM532" s="186">
        <f t="shared" si="465"/>
        <v>0</v>
      </c>
      <c r="AN532" s="186">
        <f t="shared" si="465"/>
        <v>0</v>
      </c>
      <c r="AO532" s="186">
        <f t="shared" si="465"/>
        <v>0</v>
      </c>
      <c r="AP532" s="186">
        <f t="shared" si="465"/>
        <v>0</v>
      </c>
      <c r="AQ532" s="186">
        <f t="shared" si="465"/>
        <v>0</v>
      </c>
      <c r="AR532" s="186">
        <f t="shared" si="465"/>
        <v>0</v>
      </c>
      <c r="AS532" s="186">
        <f t="shared" si="465"/>
        <v>0</v>
      </c>
      <c r="AT532" s="186">
        <f t="shared" si="465"/>
        <v>0</v>
      </c>
      <c r="AU532" s="186">
        <f t="shared" si="465"/>
        <v>0</v>
      </c>
      <c r="AV532" s="300"/>
    </row>
    <row r="533" spans="1:48">
      <c r="A533" s="359"/>
      <c r="B533" s="356"/>
      <c r="C533" s="356"/>
      <c r="D533" s="188" t="s">
        <v>37</v>
      </c>
      <c r="E533" s="233">
        <f t="shared" si="460"/>
        <v>0</v>
      </c>
      <c r="F533" s="233">
        <f t="shared" si="460"/>
        <v>0</v>
      </c>
      <c r="G533" s="186" t="e">
        <f t="shared" si="461"/>
        <v>#DIV/0!</v>
      </c>
      <c r="H533" s="184"/>
      <c r="I533" s="184"/>
      <c r="J533" s="190"/>
      <c r="K533" s="184"/>
      <c r="L533" s="184"/>
      <c r="M533" s="190"/>
      <c r="N533" s="184"/>
      <c r="O533" s="184"/>
      <c r="P533" s="190"/>
      <c r="Q533" s="184"/>
      <c r="R533" s="184"/>
      <c r="S533" s="190"/>
      <c r="T533" s="184"/>
      <c r="U533" s="184"/>
      <c r="V533" s="190"/>
      <c r="W533" s="184"/>
      <c r="X533" s="184"/>
      <c r="Y533" s="190"/>
      <c r="Z533" s="184"/>
      <c r="AA533" s="184"/>
      <c r="AB533" s="190"/>
      <c r="AC533" s="184">
        <f>1916-1916</f>
        <v>0</v>
      </c>
      <c r="AD533" s="184"/>
      <c r="AE533" s="190"/>
      <c r="AF533" s="184"/>
      <c r="AG533" s="184"/>
      <c r="AH533" s="190"/>
      <c r="AI533" s="184"/>
      <c r="AJ533" s="184"/>
      <c r="AK533" s="190"/>
      <c r="AL533" s="184"/>
      <c r="AM533" s="184"/>
      <c r="AN533" s="184"/>
      <c r="AO533" s="184"/>
      <c r="AP533" s="190"/>
      <c r="AQ533" s="190"/>
      <c r="AR533" s="190"/>
      <c r="AS533" s="184"/>
      <c r="AT533" s="184"/>
      <c r="AU533" s="190"/>
      <c r="AV533" s="300"/>
    </row>
    <row r="534" spans="1:48" ht="26.4">
      <c r="A534" s="359"/>
      <c r="B534" s="356"/>
      <c r="C534" s="356"/>
      <c r="D534" s="188" t="s">
        <v>2</v>
      </c>
      <c r="E534" s="233">
        <f t="shared" si="460"/>
        <v>0</v>
      </c>
      <c r="F534" s="233">
        <f t="shared" si="460"/>
        <v>0</v>
      </c>
      <c r="G534" s="186" t="e">
        <f t="shared" si="461"/>
        <v>#DIV/0!</v>
      </c>
      <c r="H534" s="184"/>
      <c r="I534" s="184"/>
      <c r="J534" s="190"/>
      <c r="K534" s="184"/>
      <c r="L534" s="184"/>
      <c r="M534" s="190"/>
      <c r="N534" s="184"/>
      <c r="O534" s="184"/>
      <c r="P534" s="190"/>
      <c r="Q534" s="184"/>
      <c r="R534" s="184"/>
      <c r="S534" s="190"/>
      <c r="T534" s="184"/>
      <c r="U534" s="184"/>
      <c r="V534" s="190"/>
      <c r="W534" s="184"/>
      <c r="X534" s="184"/>
      <c r="Y534" s="190"/>
      <c r="Z534" s="184"/>
      <c r="AA534" s="184"/>
      <c r="AB534" s="190"/>
      <c r="AC534" s="204">
        <f>3624.1-627.2-2996.9</f>
        <v>0</v>
      </c>
      <c r="AD534" s="184"/>
      <c r="AE534" s="190"/>
      <c r="AF534" s="184"/>
      <c r="AG534" s="184"/>
      <c r="AH534" s="190"/>
      <c r="AI534" s="184"/>
      <c r="AJ534" s="184"/>
      <c r="AK534" s="190"/>
      <c r="AL534" s="190"/>
      <c r="AM534" s="190"/>
      <c r="AN534" s="184"/>
      <c r="AO534" s="184"/>
      <c r="AP534" s="190"/>
      <c r="AQ534" s="190"/>
      <c r="AR534" s="190"/>
      <c r="AS534" s="184"/>
      <c r="AT534" s="184"/>
      <c r="AU534" s="190"/>
      <c r="AV534" s="300"/>
    </row>
    <row r="535" spans="1:48" ht="36">
      <c r="A535" s="359"/>
      <c r="B535" s="356"/>
      <c r="C535" s="356"/>
      <c r="D535" s="209" t="s">
        <v>456</v>
      </c>
      <c r="E535" s="233">
        <f t="shared" si="460"/>
        <v>0</v>
      </c>
      <c r="F535" s="233">
        <f t="shared" si="460"/>
        <v>0</v>
      </c>
      <c r="G535" s="186" t="e">
        <f t="shared" si="461"/>
        <v>#DIV/0!</v>
      </c>
      <c r="H535" s="184"/>
      <c r="I535" s="184"/>
      <c r="J535" s="190"/>
      <c r="K535" s="184"/>
      <c r="L535" s="184"/>
      <c r="M535" s="190"/>
      <c r="N535" s="184"/>
      <c r="O535" s="184"/>
      <c r="P535" s="190"/>
      <c r="Q535" s="184"/>
      <c r="R535" s="184"/>
      <c r="S535" s="190"/>
      <c r="T535" s="184"/>
      <c r="U535" s="184"/>
      <c r="V535" s="190"/>
      <c r="W535" s="184"/>
      <c r="X535" s="184"/>
      <c r="Y535" s="190"/>
      <c r="Z535" s="184"/>
      <c r="AA535" s="184"/>
      <c r="AB535" s="190"/>
      <c r="AC535" s="204">
        <f>906.025-906.025</f>
        <v>0</v>
      </c>
      <c r="AD535" s="184"/>
      <c r="AE535" s="190"/>
      <c r="AF535" s="184"/>
      <c r="AG535" s="184"/>
      <c r="AH535" s="190"/>
      <c r="AI535" s="184"/>
      <c r="AJ535" s="184"/>
      <c r="AK535" s="190"/>
      <c r="AL535" s="190"/>
      <c r="AM535" s="190"/>
      <c r="AN535" s="184"/>
      <c r="AO535" s="184"/>
      <c r="AP535" s="190"/>
      <c r="AQ535" s="190"/>
      <c r="AR535" s="190"/>
      <c r="AS535" s="184"/>
      <c r="AT535" s="184"/>
      <c r="AU535" s="190"/>
      <c r="AV535" s="300"/>
    </row>
    <row r="536" spans="1:48" ht="27">
      <c r="A536" s="359"/>
      <c r="B536" s="356"/>
      <c r="C536" s="356"/>
      <c r="D536" s="189" t="s">
        <v>273</v>
      </c>
      <c r="E536" s="233">
        <f t="shared" si="460"/>
        <v>0</v>
      </c>
      <c r="F536" s="233">
        <f t="shared" si="460"/>
        <v>0</v>
      </c>
      <c r="G536" s="186" t="e">
        <f t="shared" si="461"/>
        <v>#DIV/0!</v>
      </c>
      <c r="H536" s="184"/>
      <c r="I536" s="184"/>
      <c r="J536" s="190"/>
      <c r="K536" s="184"/>
      <c r="L536" s="184"/>
      <c r="M536" s="190"/>
      <c r="N536" s="184"/>
      <c r="O536" s="184"/>
      <c r="P536" s="190"/>
      <c r="Q536" s="184"/>
      <c r="R536" s="184"/>
      <c r="S536" s="190"/>
      <c r="T536" s="184"/>
      <c r="U536" s="184"/>
      <c r="V536" s="190"/>
      <c r="W536" s="184"/>
      <c r="X536" s="184"/>
      <c r="Y536" s="190"/>
      <c r="Z536" s="184"/>
      <c r="AA536" s="184"/>
      <c r="AB536" s="190"/>
      <c r="AC536" s="184"/>
      <c r="AD536" s="184"/>
      <c r="AE536" s="190"/>
      <c r="AF536" s="184"/>
      <c r="AG536" s="184"/>
      <c r="AH536" s="190"/>
      <c r="AI536" s="184"/>
      <c r="AJ536" s="184"/>
      <c r="AK536" s="190"/>
      <c r="AL536" s="190"/>
      <c r="AM536" s="190"/>
      <c r="AN536" s="184"/>
      <c r="AO536" s="184"/>
      <c r="AP536" s="190"/>
      <c r="AQ536" s="190"/>
      <c r="AR536" s="190"/>
      <c r="AS536" s="184"/>
      <c r="AT536" s="184"/>
      <c r="AU536" s="190"/>
      <c r="AV536" s="300"/>
    </row>
    <row r="537" spans="1:48">
      <c r="A537" s="360"/>
      <c r="B537" s="357"/>
      <c r="C537" s="357"/>
      <c r="D537" s="209" t="s">
        <v>441</v>
      </c>
      <c r="E537" s="233"/>
      <c r="F537" s="233"/>
      <c r="G537" s="186" t="e">
        <f t="shared" si="461"/>
        <v>#DIV/0!</v>
      </c>
      <c r="H537" s="184"/>
      <c r="I537" s="184"/>
      <c r="J537" s="190"/>
      <c r="K537" s="184"/>
      <c r="L537" s="184"/>
      <c r="M537" s="190"/>
      <c r="N537" s="184"/>
      <c r="O537" s="184"/>
      <c r="P537" s="190"/>
      <c r="Q537" s="184"/>
      <c r="R537" s="184"/>
      <c r="S537" s="190"/>
      <c r="T537" s="184"/>
      <c r="U537" s="184"/>
      <c r="V537" s="190"/>
      <c r="W537" s="184"/>
      <c r="X537" s="184"/>
      <c r="Y537" s="190"/>
      <c r="Z537" s="184"/>
      <c r="AA537" s="184"/>
      <c r="AB537" s="190"/>
      <c r="AC537" s="184"/>
      <c r="AD537" s="184"/>
      <c r="AE537" s="190"/>
      <c r="AF537" s="184"/>
      <c r="AG537" s="184"/>
      <c r="AH537" s="190"/>
      <c r="AI537" s="184"/>
      <c r="AJ537" s="184"/>
      <c r="AK537" s="190"/>
      <c r="AL537" s="190"/>
      <c r="AM537" s="190"/>
      <c r="AN537" s="184"/>
      <c r="AO537" s="184"/>
      <c r="AP537" s="190"/>
      <c r="AQ537" s="190"/>
      <c r="AR537" s="190"/>
      <c r="AS537" s="184"/>
      <c r="AT537" s="184"/>
      <c r="AU537" s="190"/>
      <c r="AV537" s="239"/>
    </row>
    <row r="538" spans="1:48">
      <c r="A538" s="358" t="s">
        <v>386</v>
      </c>
      <c r="B538" s="355" t="s">
        <v>395</v>
      </c>
      <c r="C538" s="355" t="s">
        <v>440</v>
      </c>
      <c r="D538" s="192" t="s">
        <v>41</v>
      </c>
      <c r="E538" s="233">
        <f t="shared" ref="E538:F542" si="466">H538+K538+N538+Q538+T538+W538+Z538+AC538+AF538+AI538+AN538+AS538</f>
        <v>492</v>
      </c>
      <c r="F538" s="233">
        <f t="shared" si="466"/>
        <v>440.34</v>
      </c>
      <c r="G538" s="186">
        <f t="shared" si="461"/>
        <v>89.499999999999986</v>
      </c>
      <c r="H538" s="186">
        <f>H539+H540+H541+H543</f>
        <v>0</v>
      </c>
      <c r="I538" s="186">
        <f t="shared" ref="I538:AU538" si="467">I539+I540+I541+I543</f>
        <v>0</v>
      </c>
      <c r="J538" s="186">
        <f t="shared" si="467"/>
        <v>0</v>
      </c>
      <c r="K538" s="186">
        <f t="shared" si="467"/>
        <v>0</v>
      </c>
      <c r="L538" s="186">
        <f t="shared" si="467"/>
        <v>0</v>
      </c>
      <c r="M538" s="186">
        <f t="shared" si="467"/>
        <v>0</v>
      </c>
      <c r="N538" s="186">
        <f t="shared" si="467"/>
        <v>0</v>
      </c>
      <c r="O538" s="186">
        <f t="shared" si="467"/>
        <v>0</v>
      </c>
      <c r="P538" s="186">
        <f t="shared" si="467"/>
        <v>0</v>
      </c>
      <c r="Q538" s="186">
        <f t="shared" si="467"/>
        <v>0</v>
      </c>
      <c r="R538" s="186">
        <f t="shared" si="467"/>
        <v>0</v>
      </c>
      <c r="S538" s="186">
        <f t="shared" si="467"/>
        <v>0</v>
      </c>
      <c r="T538" s="186">
        <f t="shared" si="467"/>
        <v>0</v>
      </c>
      <c r="U538" s="186">
        <f t="shared" si="467"/>
        <v>0</v>
      </c>
      <c r="V538" s="186">
        <f t="shared" si="467"/>
        <v>0</v>
      </c>
      <c r="W538" s="186">
        <f t="shared" si="467"/>
        <v>0</v>
      </c>
      <c r="X538" s="186">
        <f t="shared" si="467"/>
        <v>0</v>
      </c>
      <c r="Y538" s="186">
        <f t="shared" si="467"/>
        <v>0</v>
      </c>
      <c r="Z538" s="186">
        <f t="shared" si="467"/>
        <v>0</v>
      </c>
      <c r="AA538" s="186">
        <f t="shared" si="467"/>
        <v>0</v>
      </c>
      <c r="AB538" s="186">
        <f t="shared" si="467"/>
        <v>0</v>
      </c>
      <c r="AC538" s="186">
        <f t="shared" si="467"/>
        <v>440.34</v>
      </c>
      <c r="AD538" s="186">
        <f t="shared" si="467"/>
        <v>440.34</v>
      </c>
      <c r="AE538" s="186">
        <f t="shared" si="467"/>
        <v>0</v>
      </c>
      <c r="AF538" s="186">
        <f t="shared" si="467"/>
        <v>51.660000000000025</v>
      </c>
      <c r="AG538" s="186">
        <f t="shared" si="467"/>
        <v>0</v>
      </c>
      <c r="AH538" s="186">
        <f t="shared" si="467"/>
        <v>0</v>
      </c>
      <c r="AI538" s="186">
        <f t="shared" si="467"/>
        <v>0</v>
      </c>
      <c r="AJ538" s="186">
        <f t="shared" si="467"/>
        <v>0</v>
      </c>
      <c r="AK538" s="186">
        <f t="shared" si="467"/>
        <v>0</v>
      </c>
      <c r="AL538" s="186">
        <f t="shared" si="467"/>
        <v>0</v>
      </c>
      <c r="AM538" s="186">
        <f t="shared" si="467"/>
        <v>0</v>
      </c>
      <c r="AN538" s="186">
        <f t="shared" si="467"/>
        <v>0</v>
      </c>
      <c r="AO538" s="186">
        <f t="shared" si="467"/>
        <v>0</v>
      </c>
      <c r="AP538" s="186">
        <f t="shared" si="467"/>
        <v>0</v>
      </c>
      <c r="AQ538" s="186">
        <f t="shared" si="467"/>
        <v>0</v>
      </c>
      <c r="AR538" s="186">
        <f t="shared" si="467"/>
        <v>0</v>
      </c>
      <c r="AS538" s="186">
        <f t="shared" si="467"/>
        <v>0</v>
      </c>
      <c r="AT538" s="186">
        <f t="shared" si="467"/>
        <v>0</v>
      </c>
      <c r="AU538" s="186">
        <f t="shared" si="467"/>
        <v>0</v>
      </c>
      <c r="AV538" s="300"/>
    </row>
    <row r="539" spans="1:48">
      <c r="A539" s="359"/>
      <c r="B539" s="356"/>
      <c r="C539" s="356"/>
      <c r="D539" s="188" t="s">
        <v>37</v>
      </c>
      <c r="E539" s="233">
        <f t="shared" si="466"/>
        <v>0</v>
      </c>
      <c r="F539" s="233">
        <f t="shared" si="466"/>
        <v>0</v>
      </c>
      <c r="G539" s="186" t="e">
        <f t="shared" si="461"/>
        <v>#DIV/0!</v>
      </c>
      <c r="H539" s="184"/>
      <c r="I539" s="184"/>
      <c r="J539" s="190"/>
      <c r="K539" s="184"/>
      <c r="L539" s="184"/>
      <c r="M539" s="190"/>
      <c r="N539" s="184"/>
      <c r="O539" s="184"/>
      <c r="P539" s="190"/>
      <c r="Q539" s="184"/>
      <c r="R539" s="184"/>
      <c r="S539" s="190"/>
      <c r="T539" s="184"/>
      <c r="U539" s="184"/>
      <c r="V539" s="190"/>
      <c r="W539" s="184"/>
      <c r="X539" s="184"/>
      <c r="Y539" s="190"/>
      <c r="Z539" s="184"/>
      <c r="AA539" s="184"/>
      <c r="AB539" s="190"/>
      <c r="AC539" s="184"/>
      <c r="AD539" s="184"/>
      <c r="AE539" s="190"/>
      <c r="AF539" s="184"/>
      <c r="AG539" s="184"/>
      <c r="AH539" s="190"/>
      <c r="AI539" s="184"/>
      <c r="AJ539" s="184"/>
      <c r="AK539" s="190"/>
      <c r="AL539" s="184"/>
      <c r="AM539" s="184"/>
      <c r="AN539" s="184"/>
      <c r="AO539" s="184"/>
      <c r="AP539" s="190"/>
      <c r="AQ539" s="190"/>
      <c r="AR539" s="190"/>
      <c r="AS539" s="184"/>
      <c r="AT539" s="184"/>
      <c r="AU539" s="190"/>
      <c r="AV539" s="300"/>
    </row>
    <row r="540" spans="1:48" ht="26.4">
      <c r="A540" s="359"/>
      <c r="B540" s="356"/>
      <c r="C540" s="356"/>
      <c r="D540" s="188" t="s">
        <v>2</v>
      </c>
      <c r="E540" s="233">
        <f t="shared" si="466"/>
        <v>0</v>
      </c>
      <c r="F540" s="233">
        <f t="shared" si="466"/>
        <v>0</v>
      </c>
      <c r="G540" s="186" t="e">
        <f t="shared" si="461"/>
        <v>#DIV/0!</v>
      </c>
      <c r="H540" s="184"/>
      <c r="I540" s="184"/>
      <c r="J540" s="190"/>
      <c r="K540" s="184"/>
      <c r="L540" s="184"/>
      <c r="M540" s="190"/>
      <c r="N540" s="184"/>
      <c r="O540" s="184"/>
      <c r="P540" s="190"/>
      <c r="Q540" s="184"/>
      <c r="R540" s="184"/>
      <c r="S540" s="190"/>
      <c r="T540" s="184"/>
      <c r="U540" s="184"/>
      <c r="V540" s="190"/>
      <c r="W540" s="184"/>
      <c r="X540" s="184"/>
      <c r="Y540" s="190"/>
      <c r="Z540" s="184"/>
      <c r="AA540" s="184"/>
      <c r="AB540" s="190"/>
      <c r="AC540" s="204"/>
      <c r="AD540" s="184"/>
      <c r="AE540" s="190"/>
      <c r="AF540" s="184"/>
      <c r="AG540" s="184"/>
      <c r="AH540" s="190"/>
      <c r="AI540" s="184"/>
      <c r="AJ540" s="184"/>
      <c r="AK540" s="190"/>
      <c r="AL540" s="190"/>
      <c r="AM540" s="190"/>
      <c r="AN540" s="184"/>
      <c r="AO540" s="184"/>
      <c r="AP540" s="190"/>
      <c r="AQ540" s="190"/>
      <c r="AR540" s="190"/>
      <c r="AS540" s="184"/>
      <c r="AT540" s="184"/>
      <c r="AU540" s="190"/>
      <c r="AV540" s="300"/>
    </row>
    <row r="541" spans="1:48" ht="36">
      <c r="A541" s="359"/>
      <c r="B541" s="356"/>
      <c r="C541" s="356"/>
      <c r="D541" s="209" t="s">
        <v>456</v>
      </c>
      <c r="E541" s="233">
        <f t="shared" si="466"/>
        <v>492</v>
      </c>
      <c r="F541" s="233">
        <f t="shared" si="466"/>
        <v>440.34</v>
      </c>
      <c r="G541" s="186">
        <f t="shared" si="461"/>
        <v>89.499999999999986</v>
      </c>
      <c r="H541" s="184"/>
      <c r="I541" s="184"/>
      <c r="J541" s="190"/>
      <c r="K541" s="184"/>
      <c r="L541" s="184"/>
      <c r="M541" s="190"/>
      <c r="N541" s="184"/>
      <c r="O541" s="184"/>
      <c r="P541" s="190"/>
      <c r="Q541" s="184"/>
      <c r="R541" s="184"/>
      <c r="S541" s="190"/>
      <c r="T541" s="184"/>
      <c r="U541" s="184"/>
      <c r="V541" s="190"/>
      <c r="W541" s="184"/>
      <c r="X541" s="184"/>
      <c r="Y541" s="190"/>
      <c r="Z541" s="184"/>
      <c r="AA541" s="184"/>
      <c r="AB541" s="190"/>
      <c r="AC541" s="204">
        <v>440.34</v>
      </c>
      <c r="AD541" s="204">
        <v>440.34</v>
      </c>
      <c r="AE541" s="190"/>
      <c r="AF541" s="204">
        <f>492-440.34</f>
        <v>51.660000000000025</v>
      </c>
      <c r="AG541" s="184"/>
      <c r="AH541" s="190"/>
      <c r="AI541" s="184"/>
      <c r="AJ541" s="184"/>
      <c r="AK541" s="190"/>
      <c r="AL541" s="190"/>
      <c r="AM541" s="190"/>
      <c r="AN541" s="184"/>
      <c r="AO541" s="184"/>
      <c r="AP541" s="190"/>
      <c r="AQ541" s="190"/>
      <c r="AR541" s="190"/>
      <c r="AS541" s="184"/>
      <c r="AT541" s="184"/>
      <c r="AU541" s="190"/>
      <c r="AV541" s="300"/>
    </row>
    <row r="542" spans="1:48" ht="27">
      <c r="A542" s="359"/>
      <c r="B542" s="356"/>
      <c r="C542" s="356"/>
      <c r="D542" s="189" t="s">
        <v>273</v>
      </c>
      <c r="E542" s="233">
        <f t="shared" si="466"/>
        <v>0</v>
      </c>
      <c r="F542" s="233">
        <f t="shared" si="466"/>
        <v>0</v>
      </c>
      <c r="G542" s="186" t="e">
        <f t="shared" si="461"/>
        <v>#DIV/0!</v>
      </c>
      <c r="H542" s="184"/>
      <c r="I542" s="184"/>
      <c r="J542" s="190"/>
      <c r="K542" s="184"/>
      <c r="L542" s="184"/>
      <c r="M542" s="190"/>
      <c r="N542" s="184"/>
      <c r="O542" s="184"/>
      <c r="P542" s="190"/>
      <c r="Q542" s="184"/>
      <c r="R542" s="184"/>
      <c r="S542" s="190"/>
      <c r="T542" s="184"/>
      <c r="U542" s="184"/>
      <c r="V542" s="190"/>
      <c r="W542" s="184"/>
      <c r="X542" s="184"/>
      <c r="Y542" s="190"/>
      <c r="Z542" s="184"/>
      <c r="AA542" s="184"/>
      <c r="AB542" s="190"/>
      <c r="AC542" s="184"/>
      <c r="AD542" s="184"/>
      <c r="AE542" s="190"/>
      <c r="AF542" s="184"/>
      <c r="AG542" s="184"/>
      <c r="AH542" s="190"/>
      <c r="AI542" s="184"/>
      <c r="AJ542" s="184"/>
      <c r="AK542" s="190"/>
      <c r="AL542" s="190"/>
      <c r="AM542" s="190"/>
      <c r="AN542" s="184"/>
      <c r="AO542" s="184"/>
      <c r="AP542" s="190"/>
      <c r="AQ542" s="190"/>
      <c r="AR542" s="190"/>
      <c r="AS542" s="184"/>
      <c r="AT542" s="184"/>
      <c r="AU542" s="190"/>
      <c r="AV542" s="300"/>
    </row>
    <row r="543" spans="1:48">
      <c r="A543" s="360"/>
      <c r="B543" s="357"/>
      <c r="C543" s="357"/>
      <c r="D543" s="209" t="s">
        <v>441</v>
      </c>
      <c r="E543" s="233"/>
      <c r="F543" s="233"/>
      <c r="G543" s="186" t="e">
        <f t="shared" si="461"/>
        <v>#DIV/0!</v>
      </c>
      <c r="H543" s="184"/>
      <c r="I543" s="184"/>
      <c r="J543" s="190"/>
      <c r="K543" s="184"/>
      <c r="L543" s="184"/>
      <c r="M543" s="190"/>
      <c r="N543" s="184"/>
      <c r="O543" s="184"/>
      <c r="P543" s="190"/>
      <c r="Q543" s="184"/>
      <c r="R543" s="184"/>
      <c r="S543" s="190"/>
      <c r="T543" s="184"/>
      <c r="U543" s="184"/>
      <c r="V543" s="190"/>
      <c r="W543" s="184"/>
      <c r="X543" s="184"/>
      <c r="Y543" s="190"/>
      <c r="Z543" s="184"/>
      <c r="AA543" s="184"/>
      <c r="AB543" s="190"/>
      <c r="AC543" s="184"/>
      <c r="AD543" s="184"/>
      <c r="AE543" s="190"/>
      <c r="AF543" s="184"/>
      <c r="AG543" s="184"/>
      <c r="AH543" s="190"/>
      <c r="AI543" s="184"/>
      <c r="AJ543" s="184"/>
      <c r="AK543" s="190"/>
      <c r="AL543" s="190"/>
      <c r="AM543" s="190"/>
      <c r="AN543" s="184"/>
      <c r="AO543" s="184"/>
      <c r="AP543" s="190"/>
      <c r="AQ543" s="190"/>
      <c r="AR543" s="190"/>
      <c r="AS543" s="184"/>
      <c r="AT543" s="184"/>
      <c r="AU543" s="190"/>
      <c r="AV543" s="239"/>
    </row>
    <row r="544" spans="1:48">
      <c r="A544" s="358" t="s">
        <v>387</v>
      </c>
      <c r="B544" s="355" t="s">
        <v>396</v>
      </c>
      <c r="C544" s="355" t="s">
        <v>440</v>
      </c>
      <c r="D544" s="192" t="s">
        <v>41</v>
      </c>
      <c r="E544" s="233">
        <f t="shared" ref="E544:F575" si="468">H544+K544+N544+Q544+T544+W544+Z544+AC544+AF544+AI544+AN544+AS544</f>
        <v>3000</v>
      </c>
      <c r="F544" s="233">
        <f t="shared" si="468"/>
        <v>3000</v>
      </c>
      <c r="G544" s="186">
        <f t="shared" si="461"/>
        <v>100</v>
      </c>
      <c r="H544" s="186">
        <f>H545+H546+H547+H549</f>
        <v>0</v>
      </c>
      <c r="I544" s="186">
        <f t="shared" ref="I544:AU544" si="469">I545+I546+I547+I549</f>
        <v>0</v>
      </c>
      <c r="J544" s="186">
        <f t="shared" si="469"/>
        <v>0</v>
      </c>
      <c r="K544" s="186">
        <f t="shared" si="469"/>
        <v>0</v>
      </c>
      <c r="L544" s="186">
        <f t="shared" si="469"/>
        <v>0</v>
      </c>
      <c r="M544" s="186">
        <f t="shared" si="469"/>
        <v>0</v>
      </c>
      <c r="N544" s="186">
        <f t="shared" si="469"/>
        <v>0</v>
      </c>
      <c r="O544" s="186">
        <f t="shared" si="469"/>
        <v>0</v>
      </c>
      <c r="P544" s="186">
        <f t="shared" si="469"/>
        <v>0</v>
      </c>
      <c r="Q544" s="186">
        <f t="shared" si="469"/>
        <v>0</v>
      </c>
      <c r="R544" s="186">
        <f t="shared" si="469"/>
        <v>0</v>
      </c>
      <c r="S544" s="186">
        <f t="shared" si="469"/>
        <v>0</v>
      </c>
      <c r="T544" s="186">
        <f t="shared" si="469"/>
        <v>0</v>
      </c>
      <c r="U544" s="186">
        <f t="shared" si="469"/>
        <v>0</v>
      </c>
      <c r="V544" s="186">
        <f t="shared" si="469"/>
        <v>0</v>
      </c>
      <c r="W544" s="186">
        <f t="shared" si="469"/>
        <v>0</v>
      </c>
      <c r="X544" s="186">
        <f t="shared" si="469"/>
        <v>0</v>
      </c>
      <c r="Y544" s="186">
        <f t="shared" si="469"/>
        <v>0</v>
      </c>
      <c r="Z544" s="186">
        <f t="shared" si="469"/>
        <v>0</v>
      </c>
      <c r="AA544" s="186">
        <f t="shared" si="469"/>
        <v>0</v>
      </c>
      <c r="AB544" s="186">
        <f t="shared" si="469"/>
        <v>0</v>
      </c>
      <c r="AC544" s="186">
        <f t="shared" si="469"/>
        <v>1982.223</v>
      </c>
      <c r="AD544" s="186">
        <f t="shared" si="469"/>
        <v>1982.223</v>
      </c>
      <c r="AE544" s="186">
        <f t="shared" si="469"/>
        <v>0</v>
      </c>
      <c r="AF544" s="186">
        <f t="shared" si="469"/>
        <v>1017.777</v>
      </c>
      <c r="AG544" s="186">
        <f t="shared" si="469"/>
        <v>1017.777</v>
      </c>
      <c r="AH544" s="186">
        <f t="shared" si="469"/>
        <v>0</v>
      </c>
      <c r="AI544" s="186">
        <f t="shared" si="469"/>
        <v>0</v>
      </c>
      <c r="AJ544" s="186">
        <f t="shared" si="469"/>
        <v>0</v>
      </c>
      <c r="AK544" s="186">
        <f t="shared" si="469"/>
        <v>0</v>
      </c>
      <c r="AL544" s="186">
        <f t="shared" si="469"/>
        <v>0</v>
      </c>
      <c r="AM544" s="186">
        <f t="shared" si="469"/>
        <v>0</v>
      </c>
      <c r="AN544" s="186">
        <f t="shared" si="469"/>
        <v>0</v>
      </c>
      <c r="AO544" s="186">
        <f t="shared" si="469"/>
        <v>0</v>
      </c>
      <c r="AP544" s="186">
        <f t="shared" si="469"/>
        <v>0</v>
      </c>
      <c r="AQ544" s="186">
        <f t="shared" si="469"/>
        <v>0</v>
      </c>
      <c r="AR544" s="186">
        <f t="shared" si="469"/>
        <v>0</v>
      </c>
      <c r="AS544" s="186">
        <f t="shared" si="469"/>
        <v>0</v>
      </c>
      <c r="AT544" s="186">
        <f t="shared" si="469"/>
        <v>0</v>
      </c>
      <c r="AU544" s="186">
        <f t="shared" si="469"/>
        <v>0</v>
      </c>
      <c r="AV544" s="300"/>
    </row>
    <row r="545" spans="1:48">
      <c r="A545" s="359"/>
      <c r="B545" s="356"/>
      <c r="C545" s="356"/>
      <c r="D545" s="188" t="s">
        <v>37</v>
      </c>
      <c r="E545" s="233">
        <f t="shared" si="468"/>
        <v>0</v>
      </c>
      <c r="F545" s="233">
        <f t="shared" si="468"/>
        <v>0</v>
      </c>
      <c r="G545" s="186" t="e">
        <f t="shared" si="461"/>
        <v>#DIV/0!</v>
      </c>
      <c r="H545" s="184"/>
      <c r="I545" s="184"/>
      <c r="J545" s="190"/>
      <c r="K545" s="184"/>
      <c r="L545" s="184"/>
      <c r="M545" s="190"/>
      <c r="N545" s="184"/>
      <c r="O545" s="184"/>
      <c r="P545" s="190"/>
      <c r="Q545" s="184"/>
      <c r="R545" s="184"/>
      <c r="S545" s="190"/>
      <c r="T545" s="184"/>
      <c r="U545" s="184"/>
      <c r="V545" s="190"/>
      <c r="W545" s="184"/>
      <c r="X545" s="184"/>
      <c r="Y545" s="190"/>
      <c r="Z545" s="184"/>
      <c r="AA545" s="184"/>
      <c r="AB545" s="190"/>
      <c r="AC545" s="184"/>
      <c r="AD545" s="184"/>
      <c r="AE545" s="190"/>
      <c r="AF545" s="184"/>
      <c r="AG545" s="184"/>
      <c r="AH545" s="190"/>
      <c r="AI545" s="184"/>
      <c r="AJ545" s="184"/>
      <c r="AK545" s="190"/>
      <c r="AL545" s="184"/>
      <c r="AM545" s="184"/>
      <c r="AN545" s="184"/>
      <c r="AO545" s="184"/>
      <c r="AP545" s="190"/>
      <c r="AQ545" s="190"/>
      <c r="AR545" s="190"/>
      <c r="AS545" s="184"/>
      <c r="AT545" s="184"/>
      <c r="AU545" s="190"/>
      <c r="AV545" s="300"/>
    </row>
    <row r="546" spans="1:48" ht="26.4">
      <c r="A546" s="359"/>
      <c r="B546" s="356"/>
      <c r="C546" s="356"/>
      <c r="D546" s="188" t="s">
        <v>2</v>
      </c>
      <c r="E546" s="233">
        <f t="shared" si="468"/>
        <v>0</v>
      </c>
      <c r="F546" s="233">
        <f t="shared" si="468"/>
        <v>0</v>
      </c>
      <c r="G546" s="186" t="e">
        <f t="shared" si="461"/>
        <v>#DIV/0!</v>
      </c>
      <c r="H546" s="184"/>
      <c r="I546" s="184"/>
      <c r="J546" s="190"/>
      <c r="K546" s="184"/>
      <c r="L546" s="184"/>
      <c r="M546" s="190"/>
      <c r="N546" s="184"/>
      <c r="O546" s="184"/>
      <c r="P546" s="190"/>
      <c r="Q546" s="184"/>
      <c r="R546" s="184"/>
      <c r="S546" s="190"/>
      <c r="T546" s="184"/>
      <c r="U546" s="184"/>
      <c r="V546" s="190"/>
      <c r="W546" s="184"/>
      <c r="X546" s="184"/>
      <c r="Y546" s="190"/>
      <c r="Z546" s="184"/>
      <c r="AA546" s="184"/>
      <c r="AB546" s="190"/>
      <c r="AC546" s="184"/>
      <c r="AD546" s="184"/>
      <c r="AE546" s="190"/>
      <c r="AF546" s="184"/>
      <c r="AG546" s="184"/>
      <c r="AH546" s="190"/>
      <c r="AI546" s="184"/>
      <c r="AJ546" s="184"/>
      <c r="AK546" s="190"/>
      <c r="AL546" s="190"/>
      <c r="AM546" s="190"/>
      <c r="AN546" s="184"/>
      <c r="AO546" s="184"/>
      <c r="AP546" s="190"/>
      <c r="AQ546" s="190"/>
      <c r="AR546" s="190"/>
      <c r="AS546" s="184"/>
      <c r="AT546" s="184"/>
      <c r="AU546" s="190"/>
      <c r="AV546" s="300"/>
    </row>
    <row r="547" spans="1:48" ht="36">
      <c r="A547" s="359"/>
      <c r="B547" s="356"/>
      <c r="C547" s="356"/>
      <c r="D547" s="209" t="s">
        <v>456</v>
      </c>
      <c r="E547" s="233">
        <f t="shared" si="468"/>
        <v>2400</v>
      </c>
      <c r="F547" s="233">
        <f t="shared" si="468"/>
        <v>2400</v>
      </c>
      <c r="G547" s="186">
        <f t="shared" si="461"/>
        <v>100</v>
      </c>
      <c r="H547" s="184"/>
      <c r="I547" s="184"/>
      <c r="J547" s="190"/>
      <c r="K547" s="184"/>
      <c r="L547" s="184"/>
      <c r="M547" s="190"/>
      <c r="N547" s="184"/>
      <c r="O547" s="184"/>
      <c r="P547" s="190"/>
      <c r="Q547" s="184"/>
      <c r="R547" s="184"/>
      <c r="S547" s="190"/>
      <c r="T547" s="184"/>
      <c r="U547" s="184"/>
      <c r="V547" s="190"/>
      <c r="W547" s="184"/>
      <c r="X547" s="184"/>
      <c r="Y547" s="190"/>
      <c r="Z547" s="184"/>
      <c r="AA547" s="184"/>
      <c r="AB547" s="190"/>
      <c r="AC547" s="184">
        <v>1585.7783999999999</v>
      </c>
      <c r="AD547" s="184">
        <v>1585.7783999999999</v>
      </c>
      <c r="AE547" s="190"/>
      <c r="AF547" s="184">
        <f>2400-1585.7784</f>
        <v>814.22160000000008</v>
      </c>
      <c r="AG547" s="184">
        <f>2400-1585.7784</f>
        <v>814.22160000000008</v>
      </c>
      <c r="AH547" s="190"/>
      <c r="AI547" s="184"/>
      <c r="AJ547" s="184"/>
      <c r="AK547" s="190"/>
      <c r="AL547" s="190"/>
      <c r="AM547" s="190"/>
      <c r="AN547" s="184"/>
      <c r="AO547" s="184"/>
      <c r="AP547" s="190"/>
      <c r="AQ547" s="190"/>
      <c r="AR547" s="190"/>
      <c r="AS547" s="184"/>
      <c r="AT547" s="184"/>
      <c r="AU547" s="190"/>
      <c r="AV547" s="300"/>
    </row>
    <row r="548" spans="1:48" ht="27">
      <c r="A548" s="359"/>
      <c r="B548" s="356"/>
      <c r="C548" s="356"/>
      <c r="D548" s="189" t="s">
        <v>273</v>
      </c>
      <c r="E548" s="233">
        <f t="shared" si="468"/>
        <v>0</v>
      </c>
      <c r="F548" s="233">
        <f t="shared" si="468"/>
        <v>0</v>
      </c>
      <c r="G548" s="186" t="e">
        <f t="shared" si="461"/>
        <v>#DIV/0!</v>
      </c>
      <c r="H548" s="184"/>
      <c r="I548" s="184"/>
      <c r="J548" s="190"/>
      <c r="K548" s="184"/>
      <c r="L548" s="184"/>
      <c r="M548" s="190"/>
      <c r="N548" s="184"/>
      <c r="O548" s="184"/>
      <c r="P548" s="190"/>
      <c r="Q548" s="184"/>
      <c r="R548" s="184"/>
      <c r="S548" s="190"/>
      <c r="T548" s="184"/>
      <c r="U548" s="184"/>
      <c r="V548" s="190"/>
      <c r="W548" s="184"/>
      <c r="X548" s="184"/>
      <c r="Y548" s="190"/>
      <c r="Z548" s="184"/>
      <c r="AA548" s="184"/>
      <c r="AB548" s="190"/>
      <c r="AC548" s="204"/>
      <c r="AD548" s="184"/>
      <c r="AE548" s="190"/>
      <c r="AF548" s="184"/>
      <c r="AG548" s="184"/>
      <c r="AH548" s="190"/>
      <c r="AI548" s="184"/>
      <c r="AJ548" s="184"/>
      <c r="AK548" s="190"/>
      <c r="AL548" s="190"/>
      <c r="AM548" s="190"/>
      <c r="AN548" s="184"/>
      <c r="AO548" s="184"/>
      <c r="AP548" s="190"/>
      <c r="AQ548" s="190"/>
      <c r="AR548" s="190"/>
      <c r="AS548" s="184"/>
      <c r="AT548" s="184"/>
      <c r="AU548" s="190"/>
      <c r="AV548" s="300"/>
    </row>
    <row r="549" spans="1:48">
      <c r="A549" s="360"/>
      <c r="B549" s="357"/>
      <c r="C549" s="357"/>
      <c r="D549" s="209" t="s">
        <v>441</v>
      </c>
      <c r="E549" s="233">
        <f t="shared" si="468"/>
        <v>600</v>
      </c>
      <c r="F549" s="233">
        <f t="shared" si="468"/>
        <v>600</v>
      </c>
      <c r="G549" s="186">
        <f t="shared" si="461"/>
        <v>100</v>
      </c>
      <c r="H549" s="184"/>
      <c r="I549" s="184"/>
      <c r="J549" s="190"/>
      <c r="K549" s="184"/>
      <c r="L549" s="184"/>
      <c r="M549" s="190"/>
      <c r="N549" s="184"/>
      <c r="O549" s="184"/>
      <c r="P549" s="190"/>
      <c r="Q549" s="184"/>
      <c r="R549" s="184"/>
      <c r="S549" s="190"/>
      <c r="T549" s="184"/>
      <c r="U549" s="184"/>
      <c r="V549" s="190"/>
      <c r="W549" s="184"/>
      <c r="X549" s="184"/>
      <c r="Y549" s="190"/>
      <c r="Z549" s="184"/>
      <c r="AA549" s="184"/>
      <c r="AB549" s="190"/>
      <c r="AC549" s="184">
        <v>396.44459999999998</v>
      </c>
      <c r="AD549" s="184">
        <v>396.44459999999998</v>
      </c>
      <c r="AE549" s="190"/>
      <c r="AF549" s="184">
        <f>600-396.4446</f>
        <v>203.55540000000002</v>
      </c>
      <c r="AG549" s="184">
        <f>600-396.4446</f>
        <v>203.55540000000002</v>
      </c>
      <c r="AH549" s="190"/>
      <c r="AI549" s="184"/>
      <c r="AJ549" s="184"/>
      <c r="AK549" s="190"/>
      <c r="AL549" s="190"/>
      <c r="AM549" s="190"/>
      <c r="AN549" s="184"/>
      <c r="AO549" s="184"/>
      <c r="AP549" s="190"/>
      <c r="AQ549" s="190"/>
      <c r="AR549" s="190"/>
      <c r="AS549" s="184"/>
      <c r="AT549" s="184"/>
      <c r="AU549" s="190"/>
      <c r="AV549" s="239"/>
    </row>
    <row r="550" spans="1:48">
      <c r="A550" s="358" t="s">
        <v>388</v>
      </c>
      <c r="B550" s="355" t="s">
        <v>397</v>
      </c>
      <c r="C550" s="355" t="s">
        <v>440</v>
      </c>
      <c r="D550" s="192" t="s">
        <v>41</v>
      </c>
      <c r="E550" s="233">
        <f t="shared" si="468"/>
        <v>3000</v>
      </c>
      <c r="F550" s="233">
        <f t="shared" si="468"/>
        <v>1541.9160000000002</v>
      </c>
      <c r="G550" s="186">
        <f t="shared" si="461"/>
        <v>51.397200000000012</v>
      </c>
      <c r="H550" s="186">
        <f>H551+H552+H553+H555</f>
        <v>0</v>
      </c>
      <c r="I550" s="186">
        <f t="shared" ref="I550:AU550" si="470">I551+I552+I553+I555</f>
        <v>0</v>
      </c>
      <c r="J550" s="186">
        <f t="shared" si="470"/>
        <v>0</v>
      </c>
      <c r="K550" s="186">
        <f t="shared" si="470"/>
        <v>0</v>
      </c>
      <c r="L550" s="186">
        <f t="shared" si="470"/>
        <v>0</v>
      </c>
      <c r="M550" s="186">
        <f t="shared" si="470"/>
        <v>0</v>
      </c>
      <c r="N550" s="186">
        <f t="shared" si="470"/>
        <v>0</v>
      </c>
      <c r="O550" s="186">
        <f t="shared" si="470"/>
        <v>0</v>
      </c>
      <c r="P550" s="186">
        <f t="shared" si="470"/>
        <v>0</v>
      </c>
      <c r="Q550" s="186">
        <f t="shared" si="470"/>
        <v>0</v>
      </c>
      <c r="R550" s="186">
        <f t="shared" si="470"/>
        <v>0</v>
      </c>
      <c r="S550" s="186">
        <f t="shared" si="470"/>
        <v>0</v>
      </c>
      <c r="T550" s="186">
        <f t="shared" si="470"/>
        <v>0</v>
      </c>
      <c r="U550" s="186">
        <f t="shared" si="470"/>
        <v>0</v>
      </c>
      <c r="V550" s="186">
        <f t="shared" si="470"/>
        <v>0</v>
      </c>
      <c r="W550" s="186">
        <f t="shared" si="470"/>
        <v>0</v>
      </c>
      <c r="X550" s="186">
        <f t="shared" si="470"/>
        <v>0</v>
      </c>
      <c r="Y550" s="186">
        <f t="shared" si="470"/>
        <v>0</v>
      </c>
      <c r="Z550" s="186">
        <f t="shared" si="470"/>
        <v>0</v>
      </c>
      <c r="AA550" s="186">
        <f t="shared" si="470"/>
        <v>0</v>
      </c>
      <c r="AB550" s="186">
        <f t="shared" si="470"/>
        <v>0</v>
      </c>
      <c r="AC550" s="186">
        <f t="shared" si="470"/>
        <v>1352.1360000000002</v>
      </c>
      <c r="AD550" s="186">
        <f t="shared" si="470"/>
        <v>1352.1360000000002</v>
      </c>
      <c r="AE550" s="186">
        <f t="shared" si="470"/>
        <v>0</v>
      </c>
      <c r="AF550" s="186">
        <f t="shared" si="470"/>
        <v>189.78</v>
      </c>
      <c r="AG550" s="186">
        <f t="shared" si="470"/>
        <v>189.78</v>
      </c>
      <c r="AH550" s="186">
        <f t="shared" si="470"/>
        <v>0</v>
      </c>
      <c r="AI550" s="186">
        <f t="shared" si="470"/>
        <v>1458.0839999999998</v>
      </c>
      <c r="AJ550" s="186">
        <f t="shared" si="470"/>
        <v>0</v>
      </c>
      <c r="AK550" s="186">
        <f t="shared" si="470"/>
        <v>0</v>
      </c>
      <c r="AL550" s="186">
        <f t="shared" si="470"/>
        <v>0</v>
      </c>
      <c r="AM550" s="186">
        <f t="shared" si="470"/>
        <v>0</v>
      </c>
      <c r="AN550" s="186">
        <f t="shared" si="470"/>
        <v>0</v>
      </c>
      <c r="AO550" s="186">
        <f t="shared" si="470"/>
        <v>0</v>
      </c>
      <c r="AP550" s="186">
        <f t="shared" si="470"/>
        <v>0</v>
      </c>
      <c r="AQ550" s="186">
        <f t="shared" si="470"/>
        <v>0</v>
      </c>
      <c r="AR550" s="186">
        <f t="shared" si="470"/>
        <v>0</v>
      </c>
      <c r="AS550" s="186">
        <f t="shared" si="470"/>
        <v>0</v>
      </c>
      <c r="AT550" s="186">
        <f t="shared" si="470"/>
        <v>0</v>
      </c>
      <c r="AU550" s="186">
        <f t="shared" si="470"/>
        <v>0</v>
      </c>
      <c r="AV550" s="300"/>
    </row>
    <row r="551" spans="1:48">
      <c r="A551" s="359"/>
      <c r="B551" s="356"/>
      <c r="C551" s="356"/>
      <c r="D551" s="188" t="s">
        <v>37</v>
      </c>
      <c r="E551" s="233">
        <f t="shared" si="468"/>
        <v>0</v>
      </c>
      <c r="F551" s="233">
        <f t="shared" si="468"/>
        <v>0</v>
      </c>
      <c r="G551" s="186" t="e">
        <f t="shared" si="461"/>
        <v>#DIV/0!</v>
      </c>
      <c r="H551" s="184"/>
      <c r="I551" s="184"/>
      <c r="J551" s="190"/>
      <c r="K551" s="184"/>
      <c r="L551" s="184"/>
      <c r="M551" s="190"/>
      <c r="N551" s="184"/>
      <c r="O551" s="184"/>
      <c r="P551" s="190"/>
      <c r="Q551" s="184"/>
      <c r="R551" s="184"/>
      <c r="S551" s="190"/>
      <c r="T551" s="184"/>
      <c r="U551" s="184"/>
      <c r="V551" s="190"/>
      <c r="W551" s="184"/>
      <c r="X551" s="184"/>
      <c r="Y551" s="190"/>
      <c r="Z551" s="184"/>
      <c r="AA551" s="184"/>
      <c r="AB551" s="190"/>
      <c r="AC551" s="184"/>
      <c r="AD551" s="184"/>
      <c r="AE551" s="190"/>
      <c r="AF551" s="184"/>
      <c r="AG551" s="184"/>
      <c r="AH551" s="190"/>
      <c r="AI551" s="184"/>
      <c r="AJ551" s="184"/>
      <c r="AK551" s="190"/>
      <c r="AL551" s="184"/>
      <c r="AM551" s="184"/>
      <c r="AN551" s="184"/>
      <c r="AO551" s="184"/>
      <c r="AP551" s="190"/>
      <c r="AQ551" s="190"/>
      <c r="AR551" s="190"/>
      <c r="AS551" s="184"/>
      <c r="AT551" s="184"/>
      <c r="AU551" s="190"/>
      <c r="AV551" s="300"/>
    </row>
    <row r="552" spans="1:48" ht="26.4">
      <c r="A552" s="359"/>
      <c r="B552" s="356"/>
      <c r="C552" s="356"/>
      <c r="D552" s="188" t="s">
        <v>2</v>
      </c>
      <c r="E552" s="233">
        <f t="shared" si="468"/>
        <v>0</v>
      </c>
      <c r="F552" s="233">
        <f t="shared" si="468"/>
        <v>0</v>
      </c>
      <c r="G552" s="186" t="e">
        <f t="shared" si="461"/>
        <v>#DIV/0!</v>
      </c>
      <c r="H552" s="184"/>
      <c r="I552" s="184"/>
      <c r="J552" s="190"/>
      <c r="K552" s="184"/>
      <c r="L552" s="184"/>
      <c r="M552" s="190"/>
      <c r="N552" s="184"/>
      <c r="O552" s="184"/>
      <c r="P552" s="190"/>
      <c r="Q552" s="184"/>
      <c r="R552" s="184"/>
      <c r="S552" s="190"/>
      <c r="T552" s="184"/>
      <c r="U552" s="184"/>
      <c r="V552" s="190"/>
      <c r="W552" s="184"/>
      <c r="X552" s="184"/>
      <c r="Y552" s="190"/>
      <c r="Z552" s="184"/>
      <c r="AA552" s="184"/>
      <c r="AB552" s="190"/>
      <c r="AC552" s="184"/>
      <c r="AD552" s="184"/>
      <c r="AE552" s="190"/>
      <c r="AF552" s="184"/>
      <c r="AG552" s="184"/>
      <c r="AH552" s="190"/>
      <c r="AI552" s="184"/>
      <c r="AJ552" s="184"/>
      <c r="AK552" s="190"/>
      <c r="AL552" s="190"/>
      <c r="AM552" s="190"/>
      <c r="AN552" s="184"/>
      <c r="AO552" s="184"/>
      <c r="AP552" s="190"/>
      <c r="AQ552" s="190"/>
      <c r="AR552" s="190"/>
      <c r="AS552" s="184"/>
      <c r="AT552" s="184"/>
      <c r="AU552" s="190"/>
      <c r="AV552" s="300"/>
    </row>
    <row r="553" spans="1:48" ht="36">
      <c r="A553" s="359"/>
      <c r="B553" s="356"/>
      <c r="C553" s="356"/>
      <c r="D553" s="209" t="s">
        <v>456</v>
      </c>
      <c r="E553" s="233">
        <f t="shared" si="468"/>
        <v>2400</v>
      </c>
      <c r="F553" s="233">
        <f t="shared" si="468"/>
        <v>1271.4888000000001</v>
      </c>
      <c r="G553" s="186">
        <f t="shared" si="461"/>
        <v>52.978700000000003</v>
      </c>
      <c r="H553" s="184"/>
      <c r="I553" s="184"/>
      <c r="J553" s="190"/>
      <c r="K553" s="184"/>
      <c r="L553" s="184"/>
      <c r="M553" s="190"/>
      <c r="N553" s="184"/>
      <c r="O553" s="184"/>
      <c r="P553" s="190"/>
      <c r="Q553" s="184"/>
      <c r="R553" s="184"/>
      <c r="S553" s="190"/>
      <c r="T553" s="184"/>
      <c r="U553" s="184"/>
      <c r="V553" s="190"/>
      <c r="W553" s="184"/>
      <c r="X553" s="184"/>
      <c r="Y553" s="190"/>
      <c r="Z553" s="184"/>
      <c r="AA553" s="184"/>
      <c r="AB553" s="190"/>
      <c r="AC553" s="184">
        <v>1081.7088000000001</v>
      </c>
      <c r="AD553" s="184">
        <v>1081.7088000000001</v>
      </c>
      <c r="AE553" s="190"/>
      <c r="AF553" s="184">
        <v>189.78</v>
      </c>
      <c r="AG553" s="184">
        <v>189.78</v>
      </c>
      <c r="AH553" s="190"/>
      <c r="AI553" s="184">
        <f>2400-1081.7088-189.78</f>
        <v>1128.5111999999999</v>
      </c>
      <c r="AJ553" s="184"/>
      <c r="AK553" s="190"/>
      <c r="AL553" s="190"/>
      <c r="AM553" s="190"/>
      <c r="AN553" s="184"/>
      <c r="AO553" s="184"/>
      <c r="AP553" s="190"/>
      <c r="AQ553" s="190"/>
      <c r="AR553" s="190"/>
      <c r="AS553" s="184"/>
      <c r="AT553" s="184"/>
      <c r="AU553" s="190"/>
      <c r="AV553" s="300"/>
    </row>
    <row r="554" spans="1:48" ht="27">
      <c r="A554" s="359"/>
      <c r="B554" s="356"/>
      <c r="C554" s="356"/>
      <c r="D554" s="189" t="s">
        <v>273</v>
      </c>
      <c r="E554" s="233">
        <f t="shared" si="468"/>
        <v>0</v>
      </c>
      <c r="F554" s="233">
        <f t="shared" si="468"/>
        <v>0</v>
      </c>
      <c r="G554" s="186" t="e">
        <f t="shared" si="461"/>
        <v>#DIV/0!</v>
      </c>
      <c r="H554" s="184"/>
      <c r="I554" s="184"/>
      <c r="J554" s="190"/>
      <c r="K554" s="184"/>
      <c r="L554" s="184"/>
      <c r="M554" s="190"/>
      <c r="N554" s="184"/>
      <c r="O554" s="184"/>
      <c r="P554" s="190"/>
      <c r="Q554" s="184"/>
      <c r="R554" s="184"/>
      <c r="S554" s="190"/>
      <c r="T554" s="184"/>
      <c r="U554" s="184"/>
      <c r="V554" s="190"/>
      <c r="W554" s="184"/>
      <c r="X554" s="184"/>
      <c r="Y554" s="190"/>
      <c r="Z554" s="184"/>
      <c r="AA554" s="184"/>
      <c r="AB554" s="190"/>
      <c r="AC554" s="184"/>
      <c r="AD554" s="184"/>
      <c r="AE554" s="190"/>
      <c r="AF554" s="184"/>
      <c r="AG554" s="184"/>
      <c r="AH554" s="190"/>
      <c r="AI554" s="184"/>
      <c r="AJ554" s="184"/>
      <c r="AK554" s="190"/>
      <c r="AL554" s="190"/>
      <c r="AM554" s="190"/>
      <c r="AN554" s="184"/>
      <c r="AO554" s="184"/>
      <c r="AP554" s="190"/>
      <c r="AQ554" s="190"/>
      <c r="AR554" s="190"/>
      <c r="AS554" s="184"/>
      <c r="AT554" s="184"/>
      <c r="AU554" s="190"/>
      <c r="AV554" s="300"/>
    </row>
    <row r="555" spans="1:48">
      <c r="A555" s="360"/>
      <c r="B555" s="357"/>
      <c r="C555" s="357"/>
      <c r="D555" s="209" t="s">
        <v>441</v>
      </c>
      <c r="E555" s="233">
        <f t="shared" si="468"/>
        <v>600</v>
      </c>
      <c r="F555" s="233">
        <f t="shared" si="468"/>
        <v>270.42720000000003</v>
      </c>
      <c r="G555" s="186">
        <f t="shared" si="461"/>
        <v>45.071200000000005</v>
      </c>
      <c r="H555" s="184"/>
      <c r="I555" s="184"/>
      <c r="J555" s="190"/>
      <c r="K555" s="184"/>
      <c r="L555" s="184"/>
      <c r="M555" s="190"/>
      <c r="N555" s="184"/>
      <c r="O555" s="184"/>
      <c r="P555" s="190"/>
      <c r="Q555" s="184"/>
      <c r="R555" s="184"/>
      <c r="S555" s="190"/>
      <c r="T555" s="184"/>
      <c r="U555" s="184"/>
      <c r="V555" s="190"/>
      <c r="W555" s="184"/>
      <c r="X555" s="184"/>
      <c r="Y555" s="190"/>
      <c r="Z555" s="184"/>
      <c r="AA555" s="184"/>
      <c r="AB555" s="190"/>
      <c r="AC555" s="184">
        <v>270.42720000000003</v>
      </c>
      <c r="AD555" s="184">
        <v>270.42720000000003</v>
      </c>
      <c r="AE555" s="190"/>
      <c r="AF555" s="184"/>
      <c r="AG555" s="184"/>
      <c r="AH555" s="190"/>
      <c r="AI555" s="184">
        <f>600-270.4272</f>
        <v>329.57279999999997</v>
      </c>
      <c r="AJ555" s="184"/>
      <c r="AK555" s="190"/>
      <c r="AL555" s="190"/>
      <c r="AM555" s="190"/>
      <c r="AN555" s="184"/>
      <c r="AO555" s="184"/>
      <c r="AP555" s="190"/>
      <c r="AQ555" s="190"/>
      <c r="AR555" s="190"/>
      <c r="AS555" s="184"/>
      <c r="AT555" s="184"/>
      <c r="AU555" s="190"/>
      <c r="AV555" s="239"/>
    </row>
    <row r="556" spans="1:48">
      <c r="A556" s="358" t="s">
        <v>389</v>
      </c>
      <c r="B556" s="355" t="s">
        <v>398</v>
      </c>
      <c r="C556" s="355" t="s">
        <v>440</v>
      </c>
      <c r="D556" s="192" t="s">
        <v>41</v>
      </c>
      <c r="E556" s="233">
        <f t="shared" si="468"/>
        <v>1750</v>
      </c>
      <c r="F556" s="233">
        <f t="shared" si="468"/>
        <v>0</v>
      </c>
      <c r="G556" s="186">
        <f t="shared" si="461"/>
        <v>0</v>
      </c>
      <c r="H556" s="186">
        <f>H557+H558+H559+H561</f>
        <v>0</v>
      </c>
      <c r="I556" s="186">
        <f t="shared" ref="I556:AU556" si="471">I557+I558+I559+I561</f>
        <v>0</v>
      </c>
      <c r="J556" s="186">
        <f t="shared" si="471"/>
        <v>0</v>
      </c>
      <c r="K556" s="186">
        <f t="shared" si="471"/>
        <v>0</v>
      </c>
      <c r="L556" s="186">
        <f t="shared" si="471"/>
        <v>0</v>
      </c>
      <c r="M556" s="186">
        <f t="shared" si="471"/>
        <v>0</v>
      </c>
      <c r="N556" s="186">
        <f t="shared" si="471"/>
        <v>0</v>
      </c>
      <c r="O556" s="186">
        <f t="shared" si="471"/>
        <v>0</v>
      </c>
      <c r="P556" s="186">
        <f t="shared" si="471"/>
        <v>0</v>
      </c>
      <c r="Q556" s="186">
        <f t="shared" si="471"/>
        <v>0</v>
      </c>
      <c r="R556" s="186">
        <f t="shared" si="471"/>
        <v>0</v>
      </c>
      <c r="S556" s="186">
        <f t="shared" si="471"/>
        <v>0</v>
      </c>
      <c r="T556" s="186">
        <f t="shared" si="471"/>
        <v>0</v>
      </c>
      <c r="U556" s="186">
        <f t="shared" si="471"/>
        <v>0</v>
      </c>
      <c r="V556" s="186">
        <f t="shared" si="471"/>
        <v>0</v>
      </c>
      <c r="W556" s="186">
        <f t="shared" si="471"/>
        <v>0</v>
      </c>
      <c r="X556" s="186">
        <f t="shared" si="471"/>
        <v>0</v>
      </c>
      <c r="Y556" s="186">
        <f t="shared" si="471"/>
        <v>0</v>
      </c>
      <c r="Z556" s="186">
        <f t="shared" si="471"/>
        <v>0</v>
      </c>
      <c r="AA556" s="186">
        <f t="shared" si="471"/>
        <v>0</v>
      </c>
      <c r="AB556" s="186">
        <f t="shared" si="471"/>
        <v>0</v>
      </c>
      <c r="AC556" s="186">
        <f t="shared" si="471"/>
        <v>0</v>
      </c>
      <c r="AD556" s="186">
        <f t="shared" si="471"/>
        <v>0</v>
      </c>
      <c r="AE556" s="186">
        <f t="shared" si="471"/>
        <v>0</v>
      </c>
      <c r="AF556" s="186">
        <f t="shared" si="471"/>
        <v>1750</v>
      </c>
      <c r="AG556" s="186">
        <f t="shared" si="471"/>
        <v>0</v>
      </c>
      <c r="AH556" s="186">
        <f t="shared" si="471"/>
        <v>0</v>
      </c>
      <c r="AI556" s="186">
        <f t="shared" si="471"/>
        <v>0</v>
      </c>
      <c r="AJ556" s="186">
        <f t="shared" si="471"/>
        <v>0</v>
      </c>
      <c r="AK556" s="186">
        <f t="shared" si="471"/>
        <v>0</v>
      </c>
      <c r="AL556" s="186">
        <f t="shared" si="471"/>
        <v>0</v>
      </c>
      <c r="AM556" s="186">
        <f t="shared" si="471"/>
        <v>0</v>
      </c>
      <c r="AN556" s="186">
        <f t="shared" si="471"/>
        <v>0</v>
      </c>
      <c r="AO556" s="186">
        <f t="shared" si="471"/>
        <v>0</v>
      </c>
      <c r="AP556" s="186">
        <f t="shared" si="471"/>
        <v>0</v>
      </c>
      <c r="AQ556" s="186">
        <f t="shared" si="471"/>
        <v>0</v>
      </c>
      <c r="AR556" s="186">
        <f t="shared" si="471"/>
        <v>0</v>
      </c>
      <c r="AS556" s="186">
        <f t="shared" si="471"/>
        <v>0</v>
      </c>
      <c r="AT556" s="186">
        <f t="shared" si="471"/>
        <v>0</v>
      </c>
      <c r="AU556" s="186">
        <f t="shared" si="471"/>
        <v>0</v>
      </c>
      <c r="AV556" s="300"/>
    </row>
    <row r="557" spans="1:48">
      <c r="A557" s="359"/>
      <c r="B557" s="356"/>
      <c r="C557" s="356"/>
      <c r="D557" s="188" t="s">
        <v>37</v>
      </c>
      <c r="E557" s="233">
        <f t="shared" si="468"/>
        <v>292.5</v>
      </c>
      <c r="F557" s="233">
        <f t="shared" si="468"/>
        <v>0</v>
      </c>
      <c r="G557" s="186">
        <f t="shared" si="461"/>
        <v>0</v>
      </c>
      <c r="H557" s="184"/>
      <c r="I557" s="184"/>
      <c r="J557" s="190"/>
      <c r="K557" s="184"/>
      <c r="L557" s="184"/>
      <c r="M557" s="190"/>
      <c r="N557" s="184"/>
      <c r="O557" s="184"/>
      <c r="P557" s="190"/>
      <c r="Q557" s="184"/>
      <c r="R557" s="184"/>
      <c r="S557" s="190"/>
      <c r="T557" s="184"/>
      <c r="U557" s="184"/>
      <c r="V557" s="190"/>
      <c r="W557" s="184"/>
      <c r="X557" s="184"/>
      <c r="Y557" s="190"/>
      <c r="Z557" s="184"/>
      <c r="AA557" s="184"/>
      <c r="AB557" s="190"/>
      <c r="AC557" s="184"/>
      <c r="AD557" s="184"/>
      <c r="AE557" s="190"/>
      <c r="AF557" s="184">
        <v>292.5</v>
      </c>
      <c r="AG557" s="184"/>
      <c r="AH557" s="190"/>
      <c r="AI557" s="184"/>
      <c r="AJ557" s="184"/>
      <c r="AK557" s="190"/>
      <c r="AL557" s="184"/>
      <c r="AM557" s="184"/>
      <c r="AN557" s="184"/>
      <c r="AO557" s="184"/>
      <c r="AP557" s="190"/>
      <c r="AQ557" s="190"/>
      <c r="AR557" s="190"/>
      <c r="AS557" s="184"/>
      <c r="AT557" s="184"/>
      <c r="AU557" s="190"/>
      <c r="AV557" s="300"/>
    </row>
    <row r="558" spans="1:48" ht="26.4">
      <c r="A558" s="359"/>
      <c r="B558" s="356"/>
      <c r="C558" s="356"/>
      <c r="D558" s="188" t="s">
        <v>2</v>
      </c>
      <c r="E558" s="233">
        <f t="shared" si="468"/>
        <v>457.5</v>
      </c>
      <c r="F558" s="233">
        <f t="shared" si="468"/>
        <v>0</v>
      </c>
      <c r="G558" s="186">
        <f t="shared" si="461"/>
        <v>0</v>
      </c>
      <c r="H558" s="184"/>
      <c r="I558" s="184"/>
      <c r="J558" s="190"/>
      <c r="K558" s="184"/>
      <c r="L558" s="184"/>
      <c r="M558" s="190"/>
      <c r="N558" s="184"/>
      <c r="O558" s="184"/>
      <c r="P558" s="190"/>
      <c r="Q558" s="184"/>
      <c r="R558" s="184"/>
      <c r="S558" s="190"/>
      <c r="T558" s="184"/>
      <c r="U558" s="184"/>
      <c r="V558" s="190"/>
      <c r="W558" s="184"/>
      <c r="X558" s="184"/>
      <c r="Y558" s="190"/>
      <c r="Z558" s="184"/>
      <c r="AA558" s="184"/>
      <c r="AB558" s="190"/>
      <c r="AC558" s="184"/>
      <c r="AD558" s="184"/>
      <c r="AE558" s="190"/>
      <c r="AF558" s="184">
        <v>457.5</v>
      </c>
      <c r="AG558" s="184"/>
      <c r="AH558" s="190"/>
      <c r="AI558" s="184"/>
      <c r="AJ558" s="184"/>
      <c r="AK558" s="190"/>
      <c r="AL558" s="190"/>
      <c r="AM558" s="190"/>
      <c r="AN558" s="184"/>
      <c r="AO558" s="184"/>
      <c r="AP558" s="190"/>
      <c r="AQ558" s="190"/>
      <c r="AR558" s="190"/>
      <c r="AS558" s="184"/>
      <c r="AT558" s="184"/>
      <c r="AU558" s="190"/>
      <c r="AV558" s="300"/>
    </row>
    <row r="559" spans="1:48" ht="36">
      <c r="A559" s="359"/>
      <c r="B559" s="356"/>
      <c r="C559" s="356"/>
      <c r="D559" s="209" t="s">
        <v>456</v>
      </c>
      <c r="E559" s="233">
        <f t="shared" si="468"/>
        <v>800</v>
      </c>
      <c r="F559" s="233">
        <f t="shared" si="468"/>
        <v>0</v>
      </c>
      <c r="G559" s="186">
        <f t="shared" si="461"/>
        <v>0</v>
      </c>
      <c r="H559" s="184"/>
      <c r="I559" s="184"/>
      <c r="J559" s="190"/>
      <c r="K559" s="184"/>
      <c r="L559" s="184"/>
      <c r="M559" s="190"/>
      <c r="N559" s="184"/>
      <c r="O559" s="184"/>
      <c r="P559" s="190"/>
      <c r="Q559" s="184"/>
      <c r="R559" s="184"/>
      <c r="S559" s="190"/>
      <c r="T559" s="184"/>
      <c r="U559" s="184"/>
      <c r="V559" s="190"/>
      <c r="W559" s="184"/>
      <c r="X559" s="184"/>
      <c r="Y559" s="190"/>
      <c r="Z559" s="184"/>
      <c r="AA559" s="184"/>
      <c r="AB559" s="190"/>
      <c r="AC559" s="184"/>
      <c r="AD559" s="184"/>
      <c r="AE559" s="190"/>
      <c r="AF559" s="184">
        <v>800</v>
      </c>
      <c r="AG559" s="184"/>
      <c r="AH559" s="190"/>
      <c r="AI559" s="184"/>
      <c r="AJ559" s="184"/>
      <c r="AK559" s="190"/>
      <c r="AL559" s="190"/>
      <c r="AM559" s="190"/>
      <c r="AN559" s="184"/>
      <c r="AO559" s="184"/>
      <c r="AP559" s="190"/>
      <c r="AQ559" s="190"/>
      <c r="AR559" s="190"/>
      <c r="AS559" s="184"/>
      <c r="AT559" s="184"/>
      <c r="AU559" s="190"/>
      <c r="AV559" s="300"/>
    </row>
    <row r="560" spans="1:48" ht="27">
      <c r="A560" s="359"/>
      <c r="B560" s="356"/>
      <c r="C560" s="356"/>
      <c r="D560" s="189" t="s">
        <v>273</v>
      </c>
      <c r="E560" s="233">
        <f t="shared" si="468"/>
        <v>0</v>
      </c>
      <c r="F560" s="233">
        <f t="shared" si="468"/>
        <v>0</v>
      </c>
      <c r="G560" s="186" t="e">
        <f t="shared" si="461"/>
        <v>#DIV/0!</v>
      </c>
      <c r="H560" s="184"/>
      <c r="I560" s="184"/>
      <c r="J560" s="190"/>
      <c r="K560" s="184"/>
      <c r="L560" s="184"/>
      <c r="M560" s="190"/>
      <c r="N560" s="184"/>
      <c r="O560" s="184"/>
      <c r="P560" s="190"/>
      <c r="Q560" s="184"/>
      <c r="R560" s="184"/>
      <c r="S560" s="190"/>
      <c r="T560" s="184"/>
      <c r="U560" s="184"/>
      <c r="V560" s="190"/>
      <c r="W560" s="184"/>
      <c r="X560" s="184"/>
      <c r="Y560" s="190"/>
      <c r="Z560" s="184"/>
      <c r="AA560" s="184"/>
      <c r="AB560" s="190"/>
      <c r="AC560" s="184"/>
      <c r="AD560" s="184"/>
      <c r="AE560" s="190"/>
      <c r="AF560" s="184"/>
      <c r="AG560" s="184"/>
      <c r="AH560" s="190"/>
      <c r="AI560" s="184"/>
      <c r="AJ560" s="184"/>
      <c r="AK560" s="190"/>
      <c r="AL560" s="190"/>
      <c r="AM560" s="190"/>
      <c r="AN560" s="184"/>
      <c r="AO560" s="184"/>
      <c r="AP560" s="190"/>
      <c r="AQ560" s="190"/>
      <c r="AR560" s="190"/>
      <c r="AS560" s="184"/>
      <c r="AT560" s="184"/>
      <c r="AU560" s="190"/>
      <c r="AV560" s="300"/>
    </row>
    <row r="561" spans="1:48">
      <c r="A561" s="360"/>
      <c r="B561" s="357"/>
      <c r="C561" s="357"/>
      <c r="D561" s="209" t="s">
        <v>441</v>
      </c>
      <c r="E561" s="233">
        <f t="shared" si="468"/>
        <v>200</v>
      </c>
      <c r="F561" s="233">
        <f t="shared" si="468"/>
        <v>0</v>
      </c>
      <c r="G561" s="186">
        <f t="shared" si="461"/>
        <v>0</v>
      </c>
      <c r="H561" s="184"/>
      <c r="I561" s="184"/>
      <c r="J561" s="190"/>
      <c r="K561" s="184"/>
      <c r="L561" s="184"/>
      <c r="M561" s="190"/>
      <c r="N561" s="184"/>
      <c r="O561" s="184"/>
      <c r="P561" s="190"/>
      <c r="Q561" s="184"/>
      <c r="R561" s="184"/>
      <c r="S561" s="190"/>
      <c r="T561" s="184"/>
      <c r="U561" s="184"/>
      <c r="V561" s="190"/>
      <c r="W561" s="184"/>
      <c r="X561" s="184"/>
      <c r="Y561" s="190"/>
      <c r="Z561" s="184"/>
      <c r="AA561" s="184"/>
      <c r="AB561" s="190"/>
      <c r="AC561" s="184"/>
      <c r="AD561" s="184"/>
      <c r="AE561" s="190"/>
      <c r="AF561" s="184">
        <v>200</v>
      </c>
      <c r="AG561" s="184"/>
      <c r="AH561" s="190"/>
      <c r="AI561" s="184"/>
      <c r="AJ561" s="184"/>
      <c r="AK561" s="190"/>
      <c r="AL561" s="190"/>
      <c r="AM561" s="190"/>
      <c r="AN561" s="184"/>
      <c r="AO561" s="184"/>
      <c r="AP561" s="190"/>
      <c r="AQ561" s="190"/>
      <c r="AR561" s="190"/>
      <c r="AS561" s="184"/>
      <c r="AT561" s="184"/>
      <c r="AU561" s="190"/>
      <c r="AV561" s="239"/>
    </row>
    <row r="562" spans="1:48">
      <c r="A562" s="358" t="s">
        <v>390</v>
      </c>
      <c r="B562" s="355" t="s">
        <v>399</v>
      </c>
      <c r="C562" s="355" t="s">
        <v>440</v>
      </c>
      <c r="D562" s="192" t="s">
        <v>41</v>
      </c>
      <c r="E562" s="233">
        <f t="shared" si="468"/>
        <v>1000</v>
      </c>
      <c r="F562" s="233">
        <f t="shared" si="468"/>
        <v>745</v>
      </c>
      <c r="G562" s="186">
        <f t="shared" si="461"/>
        <v>74.5</v>
      </c>
      <c r="H562" s="186">
        <f>H563+H564+H565+H567</f>
        <v>0</v>
      </c>
      <c r="I562" s="186">
        <f t="shared" ref="I562:AU562" si="472">I563+I564+I565+I567</f>
        <v>0</v>
      </c>
      <c r="J562" s="186">
        <f t="shared" si="472"/>
        <v>0</v>
      </c>
      <c r="K562" s="186">
        <f t="shared" si="472"/>
        <v>0</v>
      </c>
      <c r="L562" s="186">
        <f t="shared" si="472"/>
        <v>0</v>
      </c>
      <c r="M562" s="186">
        <f t="shared" si="472"/>
        <v>0</v>
      </c>
      <c r="N562" s="186">
        <f t="shared" si="472"/>
        <v>0</v>
      </c>
      <c r="O562" s="186">
        <f t="shared" si="472"/>
        <v>0</v>
      </c>
      <c r="P562" s="186">
        <f t="shared" si="472"/>
        <v>0</v>
      </c>
      <c r="Q562" s="186">
        <f t="shared" si="472"/>
        <v>0</v>
      </c>
      <c r="R562" s="186">
        <f t="shared" si="472"/>
        <v>0</v>
      </c>
      <c r="S562" s="186">
        <f t="shared" si="472"/>
        <v>0</v>
      </c>
      <c r="T562" s="186">
        <f t="shared" si="472"/>
        <v>0</v>
      </c>
      <c r="U562" s="186">
        <f t="shared" si="472"/>
        <v>0</v>
      </c>
      <c r="V562" s="186">
        <f t="shared" si="472"/>
        <v>0</v>
      </c>
      <c r="W562" s="186">
        <f t="shared" si="472"/>
        <v>0</v>
      </c>
      <c r="X562" s="186">
        <f t="shared" si="472"/>
        <v>0</v>
      </c>
      <c r="Y562" s="186">
        <f t="shared" si="472"/>
        <v>0</v>
      </c>
      <c r="Z562" s="186">
        <f t="shared" si="472"/>
        <v>0</v>
      </c>
      <c r="AA562" s="186">
        <f t="shared" si="472"/>
        <v>0</v>
      </c>
      <c r="AB562" s="186">
        <f t="shared" si="472"/>
        <v>0</v>
      </c>
      <c r="AC562" s="186">
        <f t="shared" si="472"/>
        <v>0</v>
      </c>
      <c r="AD562" s="186">
        <f t="shared" si="472"/>
        <v>0</v>
      </c>
      <c r="AE562" s="186">
        <f t="shared" si="472"/>
        <v>0</v>
      </c>
      <c r="AF562" s="186">
        <f t="shared" si="472"/>
        <v>1000</v>
      </c>
      <c r="AG562" s="186">
        <f t="shared" si="472"/>
        <v>745</v>
      </c>
      <c r="AH562" s="186">
        <f t="shared" si="472"/>
        <v>0</v>
      </c>
      <c r="AI562" s="186">
        <f t="shared" si="472"/>
        <v>0</v>
      </c>
      <c r="AJ562" s="186">
        <f t="shared" si="472"/>
        <v>0</v>
      </c>
      <c r="AK562" s="186">
        <f t="shared" si="472"/>
        <v>0</v>
      </c>
      <c r="AL562" s="186">
        <f t="shared" si="472"/>
        <v>0</v>
      </c>
      <c r="AM562" s="186">
        <f t="shared" si="472"/>
        <v>0</v>
      </c>
      <c r="AN562" s="186">
        <f t="shared" si="472"/>
        <v>0</v>
      </c>
      <c r="AO562" s="186">
        <f t="shared" si="472"/>
        <v>0</v>
      </c>
      <c r="AP562" s="186">
        <f t="shared" si="472"/>
        <v>0</v>
      </c>
      <c r="AQ562" s="186">
        <f t="shared" si="472"/>
        <v>0</v>
      </c>
      <c r="AR562" s="186">
        <f t="shared" si="472"/>
        <v>0</v>
      </c>
      <c r="AS562" s="186">
        <f t="shared" si="472"/>
        <v>0</v>
      </c>
      <c r="AT562" s="186">
        <f t="shared" si="472"/>
        <v>0</v>
      </c>
      <c r="AU562" s="186">
        <f t="shared" si="472"/>
        <v>0</v>
      </c>
      <c r="AV562" s="300"/>
    </row>
    <row r="563" spans="1:48">
      <c r="A563" s="359"/>
      <c r="B563" s="356"/>
      <c r="C563" s="356"/>
      <c r="D563" s="188" t="s">
        <v>37</v>
      </c>
      <c r="E563" s="233">
        <f t="shared" si="468"/>
        <v>0</v>
      </c>
      <c r="F563" s="233">
        <f t="shared" si="468"/>
        <v>0</v>
      </c>
      <c r="G563" s="186" t="e">
        <f t="shared" si="461"/>
        <v>#DIV/0!</v>
      </c>
      <c r="H563" s="184"/>
      <c r="I563" s="184"/>
      <c r="J563" s="190"/>
      <c r="K563" s="184"/>
      <c r="L563" s="184"/>
      <c r="M563" s="190"/>
      <c r="N563" s="184"/>
      <c r="O563" s="184"/>
      <c r="P563" s="190"/>
      <c r="Q563" s="184"/>
      <c r="R563" s="184"/>
      <c r="S563" s="190"/>
      <c r="T563" s="184"/>
      <c r="U563" s="184"/>
      <c r="V563" s="190"/>
      <c r="W563" s="184"/>
      <c r="X563" s="184"/>
      <c r="Y563" s="190"/>
      <c r="Z563" s="184"/>
      <c r="AA563" s="184"/>
      <c r="AB563" s="190"/>
      <c r="AC563" s="184"/>
      <c r="AD563" s="184"/>
      <c r="AE563" s="190"/>
      <c r="AF563" s="184"/>
      <c r="AG563" s="184"/>
      <c r="AH563" s="190"/>
      <c r="AI563" s="184"/>
      <c r="AJ563" s="184"/>
      <c r="AK563" s="190"/>
      <c r="AL563" s="184"/>
      <c r="AM563" s="184"/>
      <c r="AN563" s="184"/>
      <c r="AO563" s="184"/>
      <c r="AP563" s="190"/>
      <c r="AQ563" s="190"/>
      <c r="AR563" s="190"/>
      <c r="AS563" s="184"/>
      <c r="AT563" s="184"/>
      <c r="AU563" s="190"/>
      <c r="AV563" s="300"/>
    </row>
    <row r="564" spans="1:48" ht="26.4">
      <c r="A564" s="359"/>
      <c r="B564" s="356"/>
      <c r="C564" s="356"/>
      <c r="D564" s="188" t="s">
        <v>2</v>
      </c>
      <c r="E564" s="233">
        <f t="shared" si="468"/>
        <v>0</v>
      </c>
      <c r="F564" s="233">
        <f t="shared" si="468"/>
        <v>0</v>
      </c>
      <c r="G564" s="186" t="e">
        <f t="shared" si="461"/>
        <v>#DIV/0!</v>
      </c>
      <c r="H564" s="184"/>
      <c r="I564" s="184"/>
      <c r="J564" s="190"/>
      <c r="K564" s="184"/>
      <c r="L564" s="184"/>
      <c r="M564" s="190"/>
      <c r="N564" s="184"/>
      <c r="O564" s="184"/>
      <c r="P564" s="190"/>
      <c r="Q564" s="184"/>
      <c r="R564" s="184"/>
      <c r="S564" s="190"/>
      <c r="T564" s="184"/>
      <c r="U564" s="184"/>
      <c r="V564" s="190"/>
      <c r="W564" s="184"/>
      <c r="X564" s="184"/>
      <c r="Y564" s="190"/>
      <c r="Z564" s="184"/>
      <c r="AA564" s="184"/>
      <c r="AB564" s="190"/>
      <c r="AC564" s="184"/>
      <c r="AD564" s="184"/>
      <c r="AE564" s="190"/>
      <c r="AF564" s="184"/>
      <c r="AG564" s="184"/>
      <c r="AH564" s="190"/>
      <c r="AI564" s="184"/>
      <c r="AJ564" s="184"/>
      <c r="AK564" s="190"/>
      <c r="AL564" s="190"/>
      <c r="AM564" s="190"/>
      <c r="AN564" s="184"/>
      <c r="AO564" s="184"/>
      <c r="AP564" s="190"/>
      <c r="AQ564" s="190"/>
      <c r="AR564" s="190"/>
      <c r="AS564" s="184"/>
      <c r="AT564" s="184"/>
      <c r="AU564" s="190"/>
      <c r="AV564" s="300"/>
    </row>
    <row r="565" spans="1:48" ht="36">
      <c r="A565" s="359"/>
      <c r="B565" s="356"/>
      <c r="C565" s="356"/>
      <c r="D565" s="209" t="s">
        <v>456</v>
      </c>
      <c r="E565" s="233">
        <f t="shared" si="468"/>
        <v>800</v>
      </c>
      <c r="F565" s="233">
        <f t="shared" si="468"/>
        <v>596</v>
      </c>
      <c r="G565" s="186">
        <f t="shared" si="461"/>
        <v>74.5</v>
      </c>
      <c r="H565" s="184"/>
      <c r="I565" s="184"/>
      <c r="J565" s="190"/>
      <c r="K565" s="184"/>
      <c r="L565" s="184"/>
      <c r="M565" s="190"/>
      <c r="N565" s="184"/>
      <c r="O565" s="184"/>
      <c r="P565" s="190"/>
      <c r="Q565" s="184"/>
      <c r="R565" s="184"/>
      <c r="S565" s="190"/>
      <c r="T565" s="184"/>
      <c r="U565" s="184"/>
      <c r="V565" s="190"/>
      <c r="W565" s="184"/>
      <c r="X565" s="184"/>
      <c r="Y565" s="190"/>
      <c r="Z565" s="184"/>
      <c r="AA565" s="184"/>
      <c r="AB565" s="190"/>
      <c r="AC565" s="184"/>
      <c r="AD565" s="184"/>
      <c r="AE565" s="190"/>
      <c r="AF565" s="184">
        <v>800</v>
      </c>
      <c r="AG565" s="184">
        <v>596</v>
      </c>
      <c r="AH565" s="190"/>
      <c r="AI565" s="184"/>
      <c r="AJ565" s="184"/>
      <c r="AK565" s="190"/>
      <c r="AL565" s="190"/>
      <c r="AM565" s="190"/>
      <c r="AN565" s="184"/>
      <c r="AO565" s="184"/>
      <c r="AP565" s="190"/>
      <c r="AQ565" s="190"/>
      <c r="AR565" s="190"/>
      <c r="AS565" s="184"/>
      <c r="AT565" s="184"/>
      <c r="AU565" s="190"/>
      <c r="AV565" s="300"/>
    </row>
    <row r="566" spans="1:48" ht="27">
      <c r="A566" s="359"/>
      <c r="B566" s="356"/>
      <c r="C566" s="356"/>
      <c r="D566" s="189" t="s">
        <v>273</v>
      </c>
      <c r="E566" s="233">
        <f t="shared" si="468"/>
        <v>0</v>
      </c>
      <c r="F566" s="233">
        <f t="shared" si="468"/>
        <v>0</v>
      </c>
      <c r="G566" s="186" t="e">
        <f t="shared" si="461"/>
        <v>#DIV/0!</v>
      </c>
      <c r="H566" s="184"/>
      <c r="I566" s="184"/>
      <c r="J566" s="190"/>
      <c r="K566" s="184"/>
      <c r="L566" s="184"/>
      <c r="M566" s="190"/>
      <c r="N566" s="184"/>
      <c r="O566" s="184"/>
      <c r="P566" s="190"/>
      <c r="Q566" s="184"/>
      <c r="R566" s="184"/>
      <c r="S566" s="190"/>
      <c r="T566" s="184"/>
      <c r="U566" s="184"/>
      <c r="V566" s="190"/>
      <c r="W566" s="184"/>
      <c r="X566" s="184"/>
      <c r="Y566" s="190"/>
      <c r="Z566" s="184"/>
      <c r="AA566" s="184"/>
      <c r="AB566" s="190"/>
      <c r="AC566" s="184"/>
      <c r="AD566" s="184"/>
      <c r="AE566" s="190"/>
      <c r="AF566" s="184"/>
      <c r="AG566" s="184"/>
      <c r="AH566" s="190"/>
      <c r="AI566" s="184"/>
      <c r="AJ566" s="184"/>
      <c r="AK566" s="190"/>
      <c r="AL566" s="190"/>
      <c r="AM566" s="190"/>
      <c r="AN566" s="184"/>
      <c r="AO566" s="184"/>
      <c r="AP566" s="190"/>
      <c r="AQ566" s="190"/>
      <c r="AR566" s="190"/>
      <c r="AS566" s="184"/>
      <c r="AT566" s="184"/>
      <c r="AU566" s="190"/>
      <c r="AV566" s="300"/>
    </row>
    <row r="567" spans="1:48">
      <c r="A567" s="360"/>
      <c r="B567" s="357"/>
      <c r="C567" s="357"/>
      <c r="D567" s="209" t="s">
        <v>441</v>
      </c>
      <c r="E567" s="233">
        <f t="shared" si="468"/>
        <v>200</v>
      </c>
      <c r="F567" s="233">
        <f t="shared" si="468"/>
        <v>149</v>
      </c>
      <c r="G567" s="186">
        <f t="shared" si="461"/>
        <v>74.5</v>
      </c>
      <c r="H567" s="184"/>
      <c r="I567" s="184"/>
      <c r="J567" s="190"/>
      <c r="K567" s="184"/>
      <c r="L567" s="184"/>
      <c r="M567" s="190"/>
      <c r="N567" s="184"/>
      <c r="O567" s="184"/>
      <c r="P567" s="190"/>
      <c r="Q567" s="184"/>
      <c r="R567" s="184"/>
      <c r="S567" s="190"/>
      <c r="T567" s="184"/>
      <c r="U567" s="184"/>
      <c r="V567" s="190"/>
      <c r="W567" s="184"/>
      <c r="X567" s="184"/>
      <c r="Y567" s="190"/>
      <c r="Z567" s="184"/>
      <c r="AA567" s="184"/>
      <c r="AB567" s="190"/>
      <c r="AC567" s="184"/>
      <c r="AD567" s="184"/>
      <c r="AE567" s="190"/>
      <c r="AF567" s="184">
        <v>200</v>
      </c>
      <c r="AG567" s="184">
        <v>149</v>
      </c>
      <c r="AH567" s="190"/>
      <c r="AI567" s="184"/>
      <c r="AJ567" s="184"/>
      <c r="AK567" s="190"/>
      <c r="AL567" s="190"/>
      <c r="AM567" s="190"/>
      <c r="AN567" s="184"/>
      <c r="AO567" s="184"/>
      <c r="AP567" s="190"/>
      <c r="AQ567" s="190"/>
      <c r="AR567" s="190"/>
      <c r="AS567" s="184"/>
      <c r="AT567" s="184"/>
      <c r="AU567" s="190"/>
      <c r="AV567" s="239"/>
    </row>
    <row r="568" spans="1:48">
      <c r="A568" s="358" t="s">
        <v>391</v>
      </c>
      <c r="B568" s="355" t="s">
        <v>400</v>
      </c>
      <c r="C568" s="355" t="s">
        <v>440</v>
      </c>
      <c r="D568" s="192" t="s">
        <v>41</v>
      </c>
      <c r="E568" s="233">
        <f t="shared" si="468"/>
        <v>55.5</v>
      </c>
      <c r="F568" s="233">
        <f t="shared" si="468"/>
        <v>0</v>
      </c>
      <c r="G568" s="186">
        <f t="shared" si="461"/>
        <v>0</v>
      </c>
      <c r="H568" s="186">
        <f>H569+H570+H571+H573</f>
        <v>0</v>
      </c>
      <c r="I568" s="186">
        <f t="shared" ref="I568:AU568" si="473">I569+I570+I571+I573</f>
        <v>0</v>
      </c>
      <c r="J568" s="186">
        <f t="shared" si="473"/>
        <v>0</v>
      </c>
      <c r="K568" s="186">
        <f t="shared" si="473"/>
        <v>0</v>
      </c>
      <c r="L568" s="186">
        <f t="shared" si="473"/>
        <v>0</v>
      </c>
      <c r="M568" s="186">
        <f t="shared" si="473"/>
        <v>0</v>
      </c>
      <c r="N568" s="186">
        <f t="shared" si="473"/>
        <v>0</v>
      </c>
      <c r="O568" s="186">
        <f t="shared" si="473"/>
        <v>0</v>
      </c>
      <c r="P568" s="186">
        <f t="shared" si="473"/>
        <v>0</v>
      </c>
      <c r="Q568" s="186">
        <f t="shared" si="473"/>
        <v>0</v>
      </c>
      <c r="R568" s="186">
        <f t="shared" si="473"/>
        <v>0</v>
      </c>
      <c r="S568" s="186">
        <f t="shared" si="473"/>
        <v>0</v>
      </c>
      <c r="T568" s="186">
        <f t="shared" si="473"/>
        <v>0</v>
      </c>
      <c r="U568" s="186">
        <f t="shared" si="473"/>
        <v>0</v>
      </c>
      <c r="V568" s="186">
        <f t="shared" si="473"/>
        <v>0</v>
      </c>
      <c r="W568" s="186">
        <f t="shared" si="473"/>
        <v>0</v>
      </c>
      <c r="X568" s="186">
        <f t="shared" si="473"/>
        <v>0</v>
      </c>
      <c r="Y568" s="186">
        <f t="shared" si="473"/>
        <v>0</v>
      </c>
      <c r="Z568" s="186">
        <f t="shared" si="473"/>
        <v>0</v>
      </c>
      <c r="AA568" s="186">
        <f t="shared" si="473"/>
        <v>0</v>
      </c>
      <c r="AB568" s="186">
        <f t="shared" si="473"/>
        <v>0</v>
      </c>
      <c r="AC568" s="186">
        <f t="shared" si="473"/>
        <v>0</v>
      </c>
      <c r="AD568" s="186">
        <f t="shared" si="473"/>
        <v>0</v>
      </c>
      <c r="AE568" s="186">
        <f t="shared" si="473"/>
        <v>0</v>
      </c>
      <c r="AF568" s="186">
        <f t="shared" si="473"/>
        <v>55.5</v>
      </c>
      <c r="AG568" s="186">
        <f t="shared" si="473"/>
        <v>0</v>
      </c>
      <c r="AH568" s="186">
        <f t="shared" si="473"/>
        <v>0</v>
      </c>
      <c r="AI568" s="186">
        <f t="shared" si="473"/>
        <v>0</v>
      </c>
      <c r="AJ568" s="186">
        <f t="shared" si="473"/>
        <v>0</v>
      </c>
      <c r="AK568" s="186">
        <f t="shared" si="473"/>
        <v>0</v>
      </c>
      <c r="AL568" s="186">
        <f t="shared" si="473"/>
        <v>0</v>
      </c>
      <c r="AM568" s="186">
        <f t="shared" si="473"/>
        <v>0</v>
      </c>
      <c r="AN568" s="186">
        <f t="shared" si="473"/>
        <v>0</v>
      </c>
      <c r="AO568" s="186">
        <f t="shared" si="473"/>
        <v>0</v>
      </c>
      <c r="AP568" s="186">
        <f t="shared" si="473"/>
        <v>0</v>
      </c>
      <c r="AQ568" s="186">
        <f t="shared" si="473"/>
        <v>0</v>
      </c>
      <c r="AR568" s="186">
        <f t="shared" si="473"/>
        <v>0</v>
      </c>
      <c r="AS568" s="186">
        <f t="shared" si="473"/>
        <v>0</v>
      </c>
      <c r="AT568" s="186">
        <f t="shared" si="473"/>
        <v>0</v>
      </c>
      <c r="AU568" s="186">
        <f t="shared" si="473"/>
        <v>0</v>
      </c>
      <c r="AV568" s="300"/>
    </row>
    <row r="569" spans="1:48">
      <c r="A569" s="359"/>
      <c r="B569" s="356"/>
      <c r="C569" s="356"/>
      <c r="D569" s="188" t="s">
        <v>37</v>
      </c>
      <c r="E569" s="233">
        <f t="shared" si="468"/>
        <v>0</v>
      </c>
      <c r="F569" s="233">
        <f t="shared" si="468"/>
        <v>0</v>
      </c>
      <c r="G569" s="186" t="e">
        <f t="shared" si="461"/>
        <v>#DIV/0!</v>
      </c>
      <c r="H569" s="184"/>
      <c r="I569" s="184"/>
      <c r="J569" s="190"/>
      <c r="K569" s="184"/>
      <c r="L569" s="184"/>
      <c r="M569" s="190"/>
      <c r="N569" s="184"/>
      <c r="O569" s="184"/>
      <c r="P569" s="190"/>
      <c r="Q569" s="184"/>
      <c r="R569" s="184"/>
      <c r="S569" s="190"/>
      <c r="T569" s="184"/>
      <c r="U569" s="184"/>
      <c r="V569" s="190"/>
      <c r="W569" s="184"/>
      <c r="X569" s="184"/>
      <c r="Y569" s="190"/>
      <c r="Z569" s="184"/>
      <c r="AA569" s="184"/>
      <c r="AB569" s="190"/>
      <c r="AC569" s="184"/>
      <c r="AD569" s="184"/>
      <c r="AE569" s="190"/>
      <c r="AF569" s="184"/>
      <c r="AG569" s="184"/>
      <c r="AH569" s="190"/>
      <c r="AI569" s="184"/>
      <c r="AJ569" s="184"/>
      <c r="AK569" s="190"/>
      <c r="AL569" s="184"/>
      <c r="AM569" s="184"/>
      <c r="AN569" s="184"/>
      <c r="AO569" s="184"/>
      <c r="AP569" s="190"/>
      <c r="AQ569" s="190"/>
      <c r="AR569" s="190"/>
      <c r="AS569" s="184"/>
      <c r="AT569" s="184"/>
      <c r="AU569" s="190"/>
      <c r="AV569" s="300"/>
    </row>
    <row r="570" spans="1:48" ht="26.4">
      <c r="A570" s="359"/>
      <c r="B570" s="356"/>
      <c r="C570" s="356"/>
      <c r="D570" s="188" t="s">
        <v>2</v>
      </c>
      <c r="E570" s="233">
        <f t="shared" si="468"/>
        <v>0</v>
      </c>
      <c r="F570" s="233">
        <f t="shared" si="468"/>
        <v>0</v>
      </c>
      <c r="G570" s="186" t="e">
        <f t="shared" si="461"/>
        <v>#DIV/0!</v>
      </c>
      <c r="H570" s="184"/>
      <c r="I570" s="184"/>
      <c r="J570" s="190"/>
      <c r="K570" s="184"/>
      <c r="L570" s="184"/>
      <c r="M570" s="190"/>
      <c r="N570" s="184"/>
      <c r="O570" s="184"/>
      <c r="P570" s="190"/>
      <c r="Q570" s="184"/>
      <c r="R570" s="184"/>
      <c r="S570" s="190"/>
      <c r="T570" s="184"/>
      <c r="U570" s="184"/>
      <c r="V570" s="190"/>
      <c r="W570" s="184"/>
      <c r="X570" s="184"/>
      <c r="Y570" s="190"/>
      <c r="Z570" s="184"/>
      <c r="AA570" s="184"/>
      <c r="AB570" s="190"/>
      <c r="AC570" s="184"/>
      <c r="AD570" s="184"/>
      <c r="AE570" s="190"/>
      <c r="AF570" s="184"/>
      <c r="AG570" s="184"/>
      <c r="AH570" s="190"/>
      <c r="AI570" s="184"/>
      <c r="AJ570" s="184"/>
      <c r="AK570" s="190"/>
      <c r="AL570" s="190"/>
      <c r="AM570" s="190"/>
      <c r="AN570" s="184"/>
      <c r="AO570" s="184"/>
      <c r="AP570" s="190"/>
      <c r="AQ570" s="190"/>
      <c r="AR570" s="190"/>
      <c r="AS570" s="184"/>
      <c r="AT570" s="184"/>
      <c r="AU570" s="190"/>
      <c r="AV570" s="300"/>
    </row>
    <row r="571" spans="1:48" ht="36">
      <c r="A571" s="359"/>
      <c r="B571" s="356"/>
      <c r="C571" s="356"/>
      <c r="D571" s="209" t="s">
        <v>456</v>
      </c>
      <c r="E571" s="233">
        <f t="shared" si="468"/>
        <v>15.5</v>
      </c>
      <c r="F571" s="233">
        <f t="shared" si="468"/>
        <v>0</v>
      </c>
      <c r="G571" s="186">
        <f t="shared" si="461"/>
        <v>0</v>
      </c>
      <c r="H571" s="184"/>
      <c r="I571" s="184"/>
      <c r="J571" s="190"/>
      <c r="K571" s="184"/>
      <c r="L571" s="184"/>
      <c r="M571" s="190"/>
      <c r="N571" s="184"/>
      <c r="O571" s="184"/>
      <c r="P571" s="190"/>
      <c r="Q571" s="184"/>
      <c r="R571" s="184"/>
      <c r="S571" s="190"/>
      <c r="T571" s="184"/>
      <c r="U571" s="184"/>
      <c r="V571" s="190"/>
      <c r="W571" s="184"/>
      <c r="X571" s="184"/>
      <c r="Y571" s="190"/>
      <c r="Z571" s="184"/>
      <c r="AA571" s="184"/>
      <c r="AB571" s="190"/>
      <c r="AC571" s="204"/>
      <c r="AD571" s="184"/>
      <c r="AE571" s="190"/>
      <c r="AF571" s="204">
        <v>15.5</v>
      </c>
      <c r="AG571" s="184"/>
      <c r="AH571" s="190"/>
      <c r="AI571" s="184"/>
      <c r="AJ571" s="184"/>
      <c r="AK571" s="190"/>
      <c r="AL571" s="190"/>
      <c r="AM571" s="190"/>
      <c r="AN571" s="184"/>
      <c r="AO571" s="184"/>
      <c r="AP571" s="190"/>
      <c r="AQ571" s="190"/>
      <c r="AR571" s="190"/>
      <c r="AS571" s="184"/>
      <c r="AT571" s="184"/>
      <c r="AU571" s="190"/>
      <c r="AV571" s="300"/>
    </row>
    <row r="572" spans="1:48" ht="27">
      <c r="A572" s="359"/>
      <c r="B572" s="356"/>
      <c r="C572" s="356"/>
      <c r="D572" s="189" t="s">
        <v>273</v>
      </c>
      <c r="E572" s="233">
        <f t="shared" si="468"/>
        <v>0</v>
      </c>
      <c r="F572" s="233">
        <f t="shared" si="468"/>
        <v>0</v>
      </c>
      <c r="G572" s="186" t="e">
        <f t="shared" si="461"/>
        <v>#DIV/0!</v>
      </c>
      <c r="H572" s="184"/>
      <c r="I572" s="184"/>
      <c r="J572" s="190"/>
      <c r="K572" s="184"/>
      <c r="L572" s="184"/>
      <c r="M572" s="190"/>
      <c r="N572" s="184"/>
      <c r="O572" s="184"/>
      <c r="P572" s="190"/>
      <c r="Q572" s="184"/>
      <c r="R572" s="184"/>
      <c r="S572" s="190"/>
      <c r="T572" s="184"/>
      <c r="U572" s="184"/>
      <c r="V572" s="190"/>
      <c r="W572" s="184"/>
      <c r="X572" s="184"/>
      <c r="Y572" s="190"/>
      <c r="Z572" s="184"/>
      <c r="AA572" s="184"/>
      <c r="AB572" s="190"/>
      <c r="AC572" s="204"/>
      <c r="AD572" s="184"/>
      <c r="AE572" s="190"/>
      <c r="AF572" s="204"/>
      <c r="AG572" s="184"/>
      <c r="AH572" s="190"/>
      <c r="AI572" s="184"/>
      <c r="AJ572" s="184"/>
      <c r="AK572" s="190"/>
      <c r="AL572" s="190"/>
      <c r="AM572" s="190"/>
      <c r="AN572" s="184"/>
      <c r="AO572" s="184"/>
      <c r="AP572" s="190"/>
      <c r="AQ572" s="190"/>
      <c r="AR572" s="190"/>
      <c r="AS572" s="184"/>
      <c r="AT572" s="184"/>
      <c r="AU572" s="190"/>
      <c r="AV572" s="300"/>
    </row>
    <row r="573" spans="1:48">
      <c r="A573" s="360"/>
      <c r="B573" s="357"/>
      <c r="C573" s="357"/>
      <c r="D573" s="209" t="s">
        <v>441</v>
      </c>
      <c r="E573" s="233">
        <f t="shared" si="468"/>
        <v>40</v>
      </c>
      <c r="F573" s="233">
        <f t="shared" si="468"/>
        <v>0</v>
      </c>
      <c r="G573" s="186">
        <f t="shared" si="461"/>
        <v>0</v>
      </c>
      <c r="H573" s="184"/>
      <c r="I573" s="184"/>
      <c r="J573" s="190"/>
      <c r="K573" s="184"/>
      <c r="L573" s="184"/>
      <c r="M573" s="190"/>
      <c r="N573" s="184"/>
      <c r="O573" s="184"/>
      <c r="P573" s="190"/>
      <c r="Q573" s="184"/>
      <c r="R573" s="184"/>
      <c r="S573" s="190"/>
      <c r="T573" s="184"/>
      <c r="U573" s="184"/>
      <c r="V573" s="190"/>
      <c r="W573" s="184"/>
      <c r="X573" s="184"/>
      <c r="Y573" s="190"/>
      <c r="Z573" s="184"/>
      <c r="AA573" s="184"/>
      <c r="AB573" s="190"/>
      <c r="AC573" s="204"/>
      <c r="AD573" s="184"/>
      <c r="AE573" s="190"/>
      <c r="AF573" s="204">
        <v>40</v>
      </c>
      <c r="AG573" s="184"/>
      <c r="AH573" s="190"/>
      <c r="AI573" s="184"/>
      <c r="AJ573" s="184"/>
      <c r="AK573" s="190"/>
      <c r="AL573" s="190"/>
      <c r="AM573" s="190"/>
      <c r="AN573" s="184"/>
      <c r="AO573" s="184"/>
      <c r="AP573" s="190"/>
      <c r="AQ573" s="190"/>
      <c r="AR573" s="190"/>
      <c r="AS573" s="184"/>
      <c r="AT573" s="184"/>
      <c r="AU573" s="190"/>
      <c r="AV573" s="239"/>
    </row>
    <row r="574" spans="1:48">
      <c r="A574" s="358" t="s">
        <v>392</v>
      </c>
      <c r="B574" s="355" t="s">
        <v>401</v>
      </c>
      <c r="C574" s="355" t="s">
        <v>440</v>
      </c>
      <c r="D574" s="192" t="s">
        <v>41</v>
      </c>
      <c r="E574" s="233">
        <f t="shared" si="468"/>
        <v>45.5</v>
      </c>
      <c r="F574" s="233">
        <f t="shared" si="468"/>
        <v>0</v>
      </c>
      <c r="G574" s="186">
        <f t="shared" si="461"/>
        <v>0</v>
      </c>
      <c r="H574" s="186">
        <f>H575+H576+H577+H579</f>
        <v>0</v>
      </c>
      <c r="I574" s="186">
        <f t="shared" ref="I574:AU574" si="474">I575+I576+I577+I579</f>
        <v>0</v>
      </c>
      <c r="J574" s="186">
        <f t="shared" si="474"/>
        <v>0</v>
      </c>
      <c r="K574" s="186">
        <f t="shared" si="474"/>
        <v>0</v>
      </c>
      <c r="L574" s="186">
        <f t="shared" si="474"/>
        <v>0</v>
      </c>
      <c r="M574" s="186">
        <f t="shared" si="474"/>
        <v>0</v>
      </c>
      <c r="N574" s="186">
        <f t="shared" si="474"/>
        <v>0</v>
      </c>
      <c r="O574" s="186">
        <f t="shared" si="474"/>
        <v>0</v>
      </c>
      <c r="P574" s="186">
        <f t="shared" si="474"/>
        <v>0</v>
      </c>
      <c r="Q574" s="186">
        <f t="shared" si="474"/>
        <v>0</v>
      </c>
      <c r="R574" s="186">
        <f t="shared" si="474"/>
        <v>0</v>
      </c>
      <c r="S574" s="186">
        <f t="shared" si="474"/>
        <v>0</v>
      </c>
      <c r="T574" s="186">
        <f t="shared" si="474"/>
        <v>0</v>
      </c>
      <c r="U574" s="186">
        <f t="shared" si="474"/>
        <v>0</v>
      </c>
      <c r="V574" s="186">
        <f t="shared" si="474"/>
        <v>0</v>
      </c>
      <c r="W574" s="186">
        <f t="shared" si="474"/>
        <v>0</v>
      </c>
      <c r="X574" s="186">
        <f t="shared" si="474"/>
        <v>0</v>
      </c>
      <c r="Y574" s="186">
        <f t="shared" si="474"/>
        <v>0</v>
      </c>
      <c r="Z574" s="186">
        <f t="shared" si="474"/>
        <v>0</v>
      </c>
      <c r="AA574" s="186">
        <f t="shared" si="474"/>
        <v>0</v>
      </c>
      <c r="AB574" s="186">
        <f t="shared" si="474"/>
        <v>0</v>
      </c>
      <c r="AC574" s="186">
        <f t="shared" si="474"/>
        <v>0</v>
      </c>
      <c r="AD574" s="186">
        <f t="shared" si="474"/>
        <v>0</v>
      </c>
      <c r="AE574" s="186">
        <f t="shared" si="474"/>
        <v>0</v>
      </c>
      <c r="AF574" s="186">
        <f t="shared" si="474"/>
        <v>45.5</v>
      </c>
      <c r="AG574" s="186">
        <f t="shared" si="474"/>
        <v>0</v>
      </c>
      <c r="AH574" s="186">
        <f t="shared" si="474"/>
        <v>0</v>
      </c>
      <c r="AI574" s="186">
        <f t="shared" si="474"/>
        <v>0</v>
      </c>
      <c r="AJ574" s="186">
        <f t="shared" si="474"/>
        <v>0</v>
      </c>
      <c r="AK574" s="186">
        <f t="shared" si="474"/>
        <v>0</v>
      </c>
      <c r="AL574" s="186">
        <f t="shared" si="474"/>
        <v>0</v>
      </c>
      <c r="AM574" s="186">
        <f t="shared" si="474"/>
        <v>0</v>
      </c>
      <c r="AN574" s="186">
        <f t="shared" si="474"/>
        <v>0</v>
      </c>
      <c r="AO574" s="186">
        <f t="shared" si="474"/>
        <v>0</v>
      </c>
      <c r="AP574" s="186">
        <f t="shared" si="474"/>
        <v>0</v>
      </c>
      <c r="AQ574" s="186">
        <f t="shared" si="474"/>
        <v>0</v>
      </c>
      <c r="AR574" s="186">
        <f t="shared" si="474"/>
        <v>0</v>
      </c>
      <c r="AS574" s="186">
        <f t="shared" si="474"/>
        <v>0</v>
      </c>
      <c r="AT574" s="186">
        <f t="shared" si="474"/>
        <v>0</v>
      </c>
      <c r="AU574" s="186">
        <f t="shared" si="474"/>
        <v>0</v>
      </c>
      <c r="AV574" s="300"/>
    </row>
    <row r="575" spans="1:48">
      <c r="A575" s="359"/>
      <c r="B575" s="356"/>
      <c r="C575" s="356"/>
      <c r="D575" s="188" t="s">
        <v>37</v>
      </c>
      <c r="E575" s="233">
        <f t="shared" si="468"/>
        <v>0</v>
      </c>
      <c r="F575" s="233">
        <f t="shared" si="468"/>
        <v>0</v>
      </c>
      <c r="G575" s="186" t="e">
        <f t="shared" si="461"/>
        <v>#DIV/0!</v>
      </c>
      <c r="H575" s="184"/>
      <c r="I575" s="184"/>
      <c r="J575" s="190"/>
      <c r="K575" s="184"/>
      <c r="L575" s="184"/>
      <c r="M575" s="190"/>
      <c r="N575" s="184"/>
      <c r="O575" s="184"/>
      <c r="P575" s="190"/>
      <c r="Q575" s="184"/>
      <c r="R575" s="184"/>
      <c r="S575" s="190"/>
      <c r="T575" s="184"/>
      <c r="U575" s="184"/>
      <c r="V575" s="190"/>
      <c r="W575" s="184"/>
      <c r="X575" s="184"/>
      <c r="Y575" s="190"/>
      <c r="Z575" s="184"/>
      <c r="AA575" s="184"/>
      <c r="AB575" s="190"/>
      <c r="AC575" s="184"/>
      <c r="AD575" s="184"/>
      <c r="AE575" s="190"/>
      <c r="AF575" s="184"/>
      <c r="AG575" s="184"/>
      <c r="AH575" s="190"/>
      <c r="AI575" s="184"/>
      <c r="AJ575" s="184"/>
      <c r="AK575" s="190"/>
      <c r="AL575" s="184"/>
      <c r="AM575" s="184"/>
      <c r="AN575" s="184"/>
      <c r="AO575" s="184"/>
      <c r="AP575" s="190"/>
      <c r="AQ575" s="190"/>
      <c r="AR575" s="190"/>
      <c r="AS575" s="184"/>
      <c r="AT575" s="184"/>
      <c r="AU575" s="190"/>
      <c r="AV575" s="300"/>
    </row>
    <row r="576" spans="1:48" ht="26.4">
      <c r="A576" s="359"/>
      <c r="B576" s="356"/>
      <c r="C576" s="356"/>
      <c r="D576" s="188" t="s">
        <v>2</v>
      </c>
      <c r="E576" s="233">
        <f t="shared" ref="E576:F607" si="475">H576+K576+N576+Q576+T576+W576+Z576+AC576+AF576+AI576+AN576+AS576</f>
        <v>0</v>
      </c>
      <c r="F576" s="233">
        <f t="shared" si="475"/>
        <v>0</v>
      </c>
      <c r="G576" s="186" t="e">
        <f t="shared" si="461"/>
        <v>#DIV/0!</v>
      </c>
      <c r="H576" s="184"/>
      <c r="I576" s="184"/>
      <c r="J576" s="190"/>
      <c r="K576" s="184"/>
      <c r="L576" s="184"/>
      <c r="M576" s="190"/>
      <c r="N576" s="184"/>
      <c r="O576" s="184"/>
      <c r="P576" s="190"/>
      <c r="Q576" s="184"/>
      <c r="R576" s="184"/>
      <c r="S576" s="190"/>
      <c r="T576" s="184"/>
      <c r="U576" s="184"/>
      <c r="V576" s="190"/>
      <c r="W576" s="184"/>
      <c r="X576" s="184"/>
      <c r="Y576" s="190"/>
      <c r="Z576" s="184"/>
      <c r="AA576" s="184"/>
      <c r="AB576" s="190"/>
      <c r="AC576" s="184"/>
      <c r="AD576" s="184"/>
      <c r="AE576" s="190"/>
      <c r="AF576" s="184"/>
      <c r="AG576" s="184"/>
      <c r="AH576" s="190"/>
      <c r="AI576" s="184"/>
      <c r="AJ576" s="184"/>
      <c r="AK576" s="190"/>
      <c r="AL576" s="190"/>
      <c r="AM576" s="190"/>
      <c r="AN576" s="184"/>
      <c r="AO576" s="184"/>
      <c r="AP576" s="190"/>
      <c r="AQ576" s="190"/>
      <c r="AR576" s="190"/>
      <c r="AS576" s="184"/>
      <c r="AT576" s="184"/>
      <c r="AU576" s="190"/>
      <c r="AV576" s="300"/>
    </row>
    <row r="577" spans="1:48" ht="36">
      <c r="A577" s="359"/>
      <c r="B577" s="356"/>
      <c r="C577" s="356"/>
      <c r="D577" s="209" t="s">
        <v>456</v>
      </c>
      <c r="E577" s="233">
        <f t="shared" si="475"/>
        <v>15.5</v>
      </c>
      <c r="F577" s="233">
        <f t="shared" si="475"/>
        <v>0</v>
      </c>
      <c r="G577" s="186">
        <f t="shared" si="461"/>
        <v>0</v>
      </c>
      <c r="H577" s="184"/>
      <c r="I577" s="184"/>
      <c r="J577" s="190"/>
      <c r="K577" s="184"/>
      <c r="L577" s="184"/>
      <c r="M577" s="190"/>
      <c r="N577" s="184"/>
      <c r="O577" s="184"/>
      <c r="P577" s="190"/>
      <c r="Q577" s="184"/>
      <c r="R577" s="184"/>
      <c r="S577" s="190"/>
      <c r="T577" s="184"/>
      <c r="U577" s="184"/>
      <c r="V577" s="190"/>
      <c r="W577" s="184"/>
      <c r="X577" s="184"/>
      <c r="Y577" s="190"/>
      <c r="Z577" s="184"/>
      <c r="AA577" s="184"/>
      <c r="AB577" s="190"/>
      <c r="AC577" s="204"/>
      <c r="AD577" s="184"/>
      <c r="AE577" s="190"/>
      <c r="AF577" s="204">
        <v>15.5</v>
      </c>
      <c r="AG577" s="184"/>
      <c r="AH577" s="190"/>
      <c r="AI577" s="184"/>
      <c r="AJ577" s="184"/>
      <c r="AK577" s="190"/>
      <c r="AL577" s="190"/>
      <c r="AM577" s="190"/>
      <c r="AN577" s="184"/>
      <c r="AO577" s="184"/>
      <c r="AP577" s="190"/>
      <c r="AQ577" s="190"/>
      <c r="AR577" s="190"/>
      <c r="AS577" s="184"/>
      <c r="AT577" s="184"/>
      <c r="AU577" s="190"/>
      <c r="AV577" s="300"/>
    </row>
    <row r="578" spans="1:48" ht="27">
      <c r="A578" s="359"/>
      <c r="B578" s="356"/>
      <c r="C578" s="356"/>
      <c r="D578" s="189" t="s">
        <v>273</v>
      </c>
      <c r="E578" s="233">
        <f t="shared" si="475"/>
        <v>0</v>
      </c>
      <c r="F578" s="233">
        <f t="shared" si="475"/>
        <v>0</v>
      </c>
      <c r="G578" s="186" t="e">
        <f t="shared" si="461"/>
        <v>#DIV/0!</v>
      </c>
      <c r="H578" s="184"/>
      <c r="I578" s="184"/>
      <c r="J578" s="190"/>
      <c r="K578" s="184"/>
      <c r="L578" s="184"/>
      <c r="M578" s="190"/>
      <c r="N578" s="184"/>
      <c r="O578" s="184"/>
      <c r="P578" s="190"/>
      <c r="Q578" s="184"/>
      <c r="R578" s="184"/>
      <c r="S578" s="190"/>
      <c r="T578" s="184"/>
      <c r="U578" s="184"/>
      <c r="V578" s="190"/>
      <c r="W578" s="184"/>
      <c r="X578" s="184"/>
      <c r="Y578" s="190"/>
      <c r="Z578" s="184"/>
      <c r="AA578" s="184"/>
      <c r="AB578" s="190"/>
      <c r="AC578" s="204"/>
      <c r="AD578" s="184"/>
      <c r="AE578" s="190"/>
      <c r="AF578" s="204"/>
      <c r="AG578" s="184"/>
      <c r="AH578" s="190"/>
      <c r="AI578" s="184"/>
      <c r="AJ578" s="184"/>
      <c r="AK578" s="190"/>
      <c r="AL578" s="190"/>
      <c r="AM578" s="190"/>
      <c r="AN578" s="184"/>
      <c r="AO578" s="184"/>
      <c r="AP578" s="190"/>
      <c r="AQ578" s="190"/>
      <c r="AR578" s="190"/>
      <c r="AS578" s="184"/>
      <c r="AT578" s="184"/>
      <c r="AU578" s="190"/>
      <c r="AV578" s="300"/>
    </row>
    <row r="579" spans="1:48">
      <c r="A579" s="360"/>
      <c r="B579" s="357"/>
      <c r="C579" s="357"/>
      <c r="D579" s="209" t="s">
        <v>441</v>
      </c>
      <c r="E579" s="233">
        <f t="shared" si="475"/>
        <v>30</v>
      </c>
      <c r="F579" s="233">
        <f t="shared" si="475"/>
        <v>0</v>
      </c>
      <c r="G579" s="186">
        <f t="shared" si="461"/>
        <v>0</v>
      </c>
      <c r="H579" s="184"/>
      <c r="I579" s="184"/>
      <c r="J579" s="190"/>
      <c r="K579" s="184"/>
      <c r="L579" s="184"/>
      <c r="M579" s="190"/>
      <c r="N579" s="184"/>
      <c r="O579" s="184"/>
      <c r="P579" s="190"/>
      <c r="Q579" s="184"/>
      <c r="R579" s="184"/>
      <c r="S579" s="190"/>
      <c r="T579" s="184"/>
      <c r="U579" s="184"/>
      <c r="V579" s="190"/>
      <c r="W579" s="184"/>
      <c r="X579" s="184"/>
      <c r="Y579" s="190"/>
      <c r="Z579" s="184"/>
      <c r="AA579" s="184"/>
      <c r="AB579" s="190"/>
      <c r="AC579" s="204"/>
      <c r="AD579" s="184"/>
      <c r="AE579" s="190"/>
      <c r="AF579" s="204">
        <v>30</v>
      </c>
      <c r="AG579" s="184"/>
      <c r="AH579" s="190"/>
      <c r="AI579" s="184"/>
      <c r="AJ579" s="184"/>
      <c r="AK579" s="190"/>
      <c r="AL579" s="190"/>
      <c r="AM579" s="190"/>
      <c r="AN579" s="184"/>
      <c r="AO579" s="184"/>
      <c r="AP579" s="190"/>
      <c r="AQ579" s="190"/>
      <c r="AR579" s="190"/>
      <c r="AS579" s="184"/>
      <c r="AT579" s="184"/>
      <c r="AU579" s="190"/>
      <c r="AV579" s="239"/>
    </row>
    <row r="580" spans="1:48">
      <c r="A580" s="358" t="s">
        <v>393</v>
      </c>
      <c r="B580" s="355" t="s">
        <v>402</v>
      </c>
      <c r="C580" s="355" t="s">
        <v>440</v>
      </c>
      <c r="D580" s="192" t="s">
        <v>41</v>
      </c>
      <c r="E580" s="233">
        <f t="shared" si="475"/>
        <v>65</v>
      </c>
      <c r="F580" s="233">
        <f t="shared" si="475"/>
        <v>0</v>
      </c>
      <c r="G580" s="186">
        <f t="shared" si="461"/>
        <v>0</v>
      </c>
      <c r="H580" s="186">
        <f>H581+H582+H583+H585</f>
        <v>0</v>
      </c>
      <c r="I580" s="186">
        <f t="shared" ref="I580:AU580" si="476">I581+I582+I583+I585</f>
        <v>0</v>
      </c>
      <c r="J580" s="186">
        <f t="shared" si="476"/>
        <v>0</v>
      </c>
      <c r="K580" s="186">
        <f t="shared" si="476"/>
        <v>0</v>
      </c>
      <c r="L580" s="186">
        <f t="shared" si="476"/>
        <v>0</v>
      </c>
      <c r="M580" s="186">
        <f t="shared" si="476"/>
        <v>0</v>
      </c>
      <c r="N580" s="186">
        <f t="shared" si="476"/>
        <v>0</v>
      </c>
      <c r="O580" s="186">
        <f t="shared" si="476"/>
        <v>0</v>
      </c>
      <c r="P580" s="186">
        <f t="shared" si="476"/>
        <v>0</v>
      </c>
      <c r="Q580" s="186">
        <f t="shared" si="476"/>
        <v>0</v>
      </c>
      <c r="R580" s="186">
        <f t="shared" si="476"/>
        <v>0</v>
      </c>
      <c r="S580" s="186">
        <f t="shared" si="476"/>
        <v>0</v>
      </c>
      <c r="T580" s="186">
        <f t="shared" si="476"/>
        <v>0</v>
      </c>
      <c r="U580" s="186">
        <f t="shared" si="476"/>
        <v>0</v>
      </c>
      <c r="V580" s="186">
        <f t="shared" si="476"/>
        <v>0</v>
      </c>
      <c r="W580" s="186">
        <f t="shared" si="476"/>
        <v>0</v>
      </c>
      <c r="X580" s="186">
        <f t="shared" si="476"/>
        <v>0</v>
      </c>
      <c r="Y580" s="186">
        <f t="shared" si="476"/>
        <v>0</v>
      </c>
      <c r="Z580" s="186">
        <f t="shared" si="476"/>
        <v>0</v>
      </c>
      <c r="AA580" s="186">
        <f t="shared" si="476"/>
        <v>0</v>
      </c>
      <c r="AB580" s="186">
        <f t="shared" si="476"/>
        <v>0</v>
      </c>
      <c r="AC580" s="186">
        <f t="shared" si="476"/>
        <v>0</v>
      </c>
      <c r="AD580" s="186">
        <f t="shared" si="476"/>
        <v>0</v>
      </c>
      <c r="AE580" s="186">
        <f t="shared" si="476"/>
        <v>0</v>
      </c>
      <c r="AF580" s="186">
        <f t="shared" si="476"/>
        <v>65</v>
      </c>
      <c r="AG580" s="186">
        <f t="shared" si="476"/>
        <v>0</v>
      </c>
      <c r="AH580" s="186">
        <f t="shared" si="476"/>
        <v>0</v>
      </c>
      <c r="AI580" s="186">
        <f t="shared" si="476"/>
        <v>0</v>
      </c>
      <c r="AJ580" s="186">
        <f t="shared" si="476"/>
        <v>0</v>
      </c>
      <c r="AK580" s="186">
        <f t="shared" si="476"/>
        <v>0</v>
      </c>
      <c r="AL580" s="186">
        <f t="shared" si="476"/>
        <v>0</v>
      </c>
      <c r="AM580" s="186">
        <f t="shared" si="476"/>
        <v>0</v>
      </c>
      <c r="AN580" s="186">
        <f t="shared" si="476"/>
        <v>0</v>
      </c>
      <c r="AO580" s="186">
        <f t="shared" si="476"/>
        <v>0</v>
      </c>
      <c r="AP580" s="186">
        <f t="shared" si="476"/>
        <v>0</v>
      </c>
      <c r="AQ580" s="186">
        <f t="shared" si="476"/>
        <v>0</v>
      </c>
      <c r="AR580" s="186">
        <f t="shared" si="476"/>
        <v>0</v>
      </c>
      <c r="AS580" s="186">
        <f t="shared" si="476"/>
        <v>0</v>
      </c>
      <c r="AT580" s="186">
        <f t="shared" si="476"/>
        <v>0</v>
      </c>
      <c r="AU580" s="186">
        <f t="shared" si="476"/>
        <v>0</v>
      </c>
      <c r="AV580" s="300"/>
    </row>
    <row r="581" spans="1:48">
      <c r="A581" s="359"/>
      <c r="B581" s="356"/>
      <c r="C581" s="356"/>
      <c r="D581" s="188" t="s">
        <v>37</v>
      </c>
      <c r="E581" s="233">
        <f t="shared" si="475"/>
        <v>0</v>
      </c>
      <c r="F581" s="233">
        <f t="shared" si="475"/>
        <v>0</v>
      </c>
      <c r="G581" s="186" t="e">
        <f t="shared" si="461"/>
        <v>#DIV/0!</v>
      </c>
      <c r="H581" s="184"/>
      <c r="I581" s="184"/>
      <c r="J581" s="190"/>
      <c r="K581" s="184"/>
      <c r="L581" s="184"/>
      <c r="M581" s="190"/>
      <c r="N581" s="184"/>
      <c r="O581" s="184"/>
      <c r="P581" s="190"/>
      <c r="Q581" s="184"/>
      <c r="R581" s="184"/>
      <c r="S581" s="190"/>
      <c r="T581" s="184"/>
      <c r="U581" s="184"/>
      <c r="V581" s="190"/>
      <c r="W581" s="184"/>
      <c r="X581" s="184"/>
      <c r="Y581" s="190"/>
      <c r="Z581" s="184"/>
      <c r="AA581" s="184"/>
      <c r="AB581" s="190"/>
      <c r="AC581" s="184"/>
      <c r="AD581" s="184"/>
      <c r="AE581" s="190"/>
      <c r="AF581" s="184"/>
      <c r="AG581" s="184"/>
      <c r="AH581" s="190"/>
      <c r="AI581" s="184"/>
      <c r="AJ581" s="184"/>
      <c r="AK581" s="190"/>
      <c r="AL581" s="184"/>
      <c r="AM581" s="184"/>
      <c r="AN581" s="184"/>
      <c r="AO581" s="184"/>
      <c r="AP581" s="190"/>
      <c r="AQ581" s="190"/>
      <c r="AR581" s="190"/>
      <c r="AS581" s="184"/>
      <c r="AT581" s="184"/>
      <c r="AU581" s="190"/>
      <c r="AV581" s="300"/>
    </row>
    <row r="582" spans="1:48" ht="26.4">
      <c r="A582" s="359"/>
      <c r="B582" s="356"/>
      <c r="C582" s="356"/>
      <c r="D582" s="188" t="s">
        <v>2</v>
      </c>
      <c r="E582" s="233">
        <f t="shared" si="475"/>
        <v>0</v>
      </c>
      <c r="F582" s="233">
        <f t="shared" si="475"/>
        <v>0</v>
      </c>
      <c r="G582" s="186" t="e">
        <f t="shared" si="461"/>
        <v>#DIV/0!</v>
      </c>
      <c r="H582" s="184"/>
      <c r="I582" s="184"/>
      <c r="J582" s="190"/>
      <c r="K582" s="184"/>
      <c r="L582" s="184"/>
      <c r="M582" s="190"/>
      <c r="N582" s="184"/>
      <c r="O582" s="184"/>
      <c r="P582" s="190"/>
      <c r="Q582" s="184"/>
      <c r="R582" s="184"/>
      <c r="S582" s="190"/>
      <c r="T582" s="184"/>
      <c r="U582" s="184"/>
      <c r="V582" s="190"/>
      <c r="W582" s="184"/>
      <c r="X582" s="184"/>
      <c r="Y582" s="190"/>
      <c r="Z582" s="184"/>
      <c r="AA582" s="184"/>
      <c r="AB582" s="190"/>
      <c r="AC582" s="184"/>
      <c r="AD582" s="184"/>
      <c r="AE582" s="190"/>
      <c r="AF582" s="184"/>
      <c r="AG582" s="184"/>
      <c r="AH582" s="190"/>
      <c r="AI582" s="184"/>
      <c r="AJ582" s="184"/>
      <c r="AK582" s="190"/>
      <c r="AL582" s="190"/>
      <c r="AM582" s="190"/>
      <c r="AN582" s="184"/>
      <c r="AO582" s="184"/>
      <c r="AP582" s="190"/>
      <c r="AQ582" s="190"/>
      <c r="AR582" s="190"/>
      <c r="AS582" s="184"/>
      <c r="AT582" s="184"/>
      <c r="AU582" s="190"/>
      <c r="AV582" s="300"/>
    </row>
    <row r="583" spans="1:48" ht="36">
      <c r="A583" s="359"/>
      <c r="B583" s="356"/>
      <c r="C583" s="356"/>
      <c r="D583" s="209" t="s">
        <v>456</v>
      </c>
      <c r="E583" s="233">
        <f t="shared" si="475"/>
        <v>25</v>
      </c>
      <c r="F583" s="233">
        <f t="shared" si="475"/>
        <v>0</v>
      </c>
      <c r="G583" s="186">
        <f t="shared" si="461"/>
        <v>0</v>
      </c>
      <c r="H583" s="184"/>
      <c r="I583" s="184"/>
      <c r="J583" s="190"/>
      <c r="K583" s="184"/>
      <c r="L583" s="184"/>
      <c r="M583" s="190"/>
      <c r="N583" s="184"/>
      <c r="O583" s="184"/>
      <c r="P583" s="190"/>
      <c r="Q583" s="184"/>
      <c r="R583" s="184"/>
      <c r="S583" s="190"/>
      <c r="T583" s="184"/>
      <c r="U583" s="184"/>
      <c r="V583" s="190"/>
      <c r="W583" s="184"/>
      <c r="X583" s="184"/>
      <c r="Y583" s="190"/>
      <c r="Z583" s="184"/>
      <c r="AA583" s="184"/>
      <c r="AB583" s="190"/>
      <c r="AC583" s="204"/>
      <c r="AD583" s="184"/>
      <c r="AE583" s="190"/>
      <c r="AF583" s="204">
        <v>25</v>
      </c>
      <c r="AG583" s="184"/>
      <c r="AH583" s="190"/>
      <c r="AI583" s="184"/>
      <c r="AJ583" s="184"/>
      <c r="AK583" s="190"/>
      <c r="AL583" s="190"/>
      <c r="AM583" s="190"/>
      <c r="AN583" s="184"/>
      <c r="AO583" s="184"/>
      <c r="AP583" s="190"/>
      <c r="AQ583" s="190"/>
      <c r="AR583" s="190"/>
      <c r="AS583" s="184"/>
      <c r="AT583" s="184"/>
      <c r="AU583" s="190"/>
      <c r="AV583" s="300"/>
    </row>
    <row r="584" spans="1:48" ht="27">
      <c r="A584" s="359"/>
      <c r="B584" s="356"/>
      <c r="C584" s="356"/>
      <c r="D584" s="189" t="s">
        <v>273</v>
      </c>
      <c r="E584" s="233">
        <f t="shared" si="475"/>
        <v>0</v>
      </c>
      <c r="F584" s="233">
        <f t="shared" si="475"/>
        <v>0</v>
      </c>
      <c r="G584" s="186" t="e">
        <f t="shared" si="461"/>
        <v>#DIV/0!</v>
      </c>
      <c r="H584" s="184"/>
      <c r="I584" s="184"/>
      <c r="J584" s="190"/>
      <c r="K584" s="184"/>
      <c r="L584" s="184"/>
      <c r="M584" s="190"/>
      <c r="N584" s="184"/>
      <c r="O584" s="184"/>
      <c r="P584" s="190"/>
      <c r="Q584" s="184"/>
      <c r="R584" s="184"/>
      <c r="S584" s="190"/>
      <c r="T584" s="184"/>
      <c r="U584" s="184"/>
      <c r="V584" s="190"/>
      <c r="W584" s="184"/>
      <c r="X584" s="184"/>
      <c r="Y584" s="190"/>
      <c r="Z584" s="184"/>
      <c r="AA584" s="184"/>
      <c r="AB584" s="190"/>
      <c r="AC584" s="204"/>
      <c r="AD584" s="184"/>
      <c r="AE584" s="190"/>
      <c r="AF584" s="204"/>
      <c r="AG584" s="184"/>
      <c r="AH584" s="190"/>
      <c r="AI584" s="184"/>
      <c r="AJ584" s="184"/>
      <c r="AK584" s="190"/>
      <c r="AL584" s="190"/>
      <c r="AM584" s="190"/>
      <c r="AN584" s="184"/>
      <c r="AO584" s="184"/>
      <c r="AP584" s="190"/>
      <c r="AQ584" s="190"/>
      <c r="AR584" s="190"/>
      <c r="AS584" s="184"/>
      <c r="AT584" s="184"/>
      <c r="AU584" s="190"/>
      <c r="AV584" s="300"/>
    </row>
    <row r="585" spans="1:48">
      <c r="A585" s="360"/>
      <c r="B585" s="357"/>
      <c r="C585" s="357"/>
      <c r="D585" s="209" t="s">
        <v>441</v>
      </c>
      <c r="E585" s="233">
        <f t="shared" si="475"/>
        <v>40</v>
      </c>
      <c r="F585" s="233">
        <f t="shared" si="475"/>
        <v>0</v>
      </c>
      <c r="G585" s="186">
        <f t="shared" si="461"/>
        <v>0</v>
      </c>
      <c r="H585" s="184"/>
      <c r="I585" s="184"/>
      <c r="J585" s="190"/>
      <c r="K585" s="184"/>
      <c r="L585" s="184"/>
      <c r="M585" s="190"/>
      <c r="N585" s="184"/>
      <c r="O585" s="184"/>
      <c r="P585" s="190"/>
      <c r="Q585" s="184"/>
      <c r="R585" s="184"/>
      <c r="S585" s="190"/>
      <c r="T585" s="184"/>
      <c r="U585" s="184"/>
      <c r="V585" s="190"/>
      <c r="W585" s="184"/>
      <c r="X585" s="184"/>
      <c r="Y585" s="190"/>
      <c r="Z585" s="184"/>
      <c r="AA585" s="184"/>
      <c r="AB585" s="190"/>
      <c r="AC585" s="204"/>
      <c r="AD585" s="184"/>
      <c r="AE585" s="190"/>
      <c r="AF585" s="204">
        <v>40</v>
      </c>
      <c r="AG585" s="184"/>
      <c r="AH585" s="190"/>
      <c r="AI585" s="184"/>
      <c r="AJ585" s="184"/>
      <c r="AK585" s="190"/>
      <c r="AL585" s="190"/>
      <c r="AM585" s="190"/>
      <c r="AN585" s="184"/>
      <c r="AO585" s="184"/>
      <c r="AP585" s="190"/>
      <c r="AQ585" s="190"/>
      <c r="AR585" s="190"/>
      <c r="AS585" s="184"/>
      <c r="AT585" s="184"/>
      <c r="AU585" s="190"/>
      <c r="AV585" s="239"/>
    </row>
    <row r="586" spans="1:48">
      <c r="A586" s="358" t="s">
        <v>394</v>
      </c>
      <c r="B586" s="355" t="s">
        <v>403</v>
      </c>
      <c r="C586" s="355" t="s">
        <v>440</v>
      </c>
      <c r="D586" s="192" t="s">
        <v>41</v>
      </c>
      <c r="E586" s="233">
        <f t="shared" si="475"/>
        <v>122</v>
      </c>
      <c r="F586" s="233">
        <f t="shared" si="475"/>
        <v>0</v>
      </c>
      <c r="G586" s="186">
        <f t="shared" si="461"/>
        <v>0</v>
      </c>
      <c r="H586" s="186">
        <f>H587+H588+H589+H591</f>
        <v>0</v>
      </c>
      <c r="I586" s="186">
        <f t="shared" ref="I586:AU586" si="477">I587+I588+I589+I591</f>
        <v>0</v>
      </c>
      <c r="J586" s="186">
        <f t="shared" si="477"/>
        <v>0</v>
      </c>
      <c r="K586" s="186">
        <f t="shared" si="477"/>
        <v>0</v>
      </c>
      <c r="L586" s="186">
        <f t="shared" si="477"/>
        <v>0</v>
      </c>
      <c r="M586" s="186">
        <f t="shared" si="477"/>
        <v>0</v>
      </c>
      <c r="N586" s="186">
        <f t="shared" si="477"/>
        <v>0</v>
      </c>
      <c r="O586" s="186">
        <f t="shared" si="477"/>
        <v>0</v>
      </c>
      <c r="P586" s="186">
        <f t="shared" si="477"/>
        <v>0</v>
      </c>
      <c r="Q586" s="186">
        <f t="shared" si="477"/>
        <v>0</v>
      </c>
      <c r="R586" s="186">
        <f t="shared" si="477"/>
        <v>0</v>
      </c>
      <c r="S586" s="186">
        <f t="shared" si="477"/>
        <v>0</v>
      </c>
      <c r="T586" s="186">
        <f t="shared" si="477"/>
        <v>0</v>
      </c>
      <c r="U586" s="186">
        <f t="shared" si="477"/>
        <v>0</v>
      </c>
      <c r="V586" s="186">
        <f t="shared" si="477"/>
        <v>0</v>
      </c>
      <c r="W586" s="186">
        <f t="shared" si="477"/>
        <v>0</v>
      </c>
      <c r="X586" s="186">
        <f t="shared" si="477"/>
        <v>0</v>
      </c>
      <c r="Y586" s="186">
        <f t="shared" si="477"/>
        <v>0</v>
      </c>
      <c r="Z586" s="186">
        <f t="shared" si="477"/>
        <v>0</v>
      </c>
      <c r="AA586" s="186">
        <f t="shared" si="477"/>
        <v>0</v>
      </c>
      <c r="AB586" s="186">
        <f t="shared" si="477"/>
        <v>0</v>
      </c>
      <c r="AC586" s="186">
        <f t="shared" si="477"/>
        <v>0</v>
      </c>
      <c r="AD586" s="186">
        <f t="shared" si="477"/>
        <v>0</v>
      </c>
      <c r="AE586" s="186">
        <f t="shared" si="477"/>
        <v>0</v>
      </c>
      <c r="AF586" s="186">
        <f t="shared" si="477"/>
        <v>122</v>
      </c>
      <c r="AG586" s="186">
        <f t="shared" si="477"/>
        <v>0</v>
      </c>
      <c r="AH586" s="186">
        <f t="shared" si="477"/>
        <v>0</v>
      </c>
      <c r="AI586" s="186">
        <f t="shared" si="477"/>
        <v>0</v>
      </c>
      <c r="AJ586" s="186">
        <f t="shared" si="477"/>
        <v>0</v>
      </c>
      <c r="AK586" s="186">
        <f t="shared" si="477"/>
        <v>0</v>
      </c>
      <c r="AL586" s="186">
        <f t="shared" si="477"/>
        <v>0</v>
      </c>
      <c r="AM586" s="186">
        <f t="shared" si="477"/>
        <v>0</v>
      </c>
      <c r="AN586" s="186">
        <f t="shared" si="477"/>
        <v>0</v>
      </c>
      <c r="AO586" s="186">
        <f t="shared" si="477"/>
        <v>0</v>
      </c>
      <c r="AP586" s="186">
        <f t="shared" si="477"/>
        <v>0</v>
      </c>
      <c r="AQ586" s="186">
        <f t="shared" si="477"/>
        <v>0</v>
      </c>
      <c r="AR586" s="186">
        <f t="shared" si="477"/>
        <v>0</v>
      </c>
      <c r="AS586" s="186">
        <f t="shared" si="477"/>
        <v>0</v>
      </c>
      <c r="AT586" s="186">
        <f t="shared" si="477"/>
        <v>0</v>
      </c>
      <c r="AU586" s="186">
        <f t="shared" si="477"/>
        <v>0</v>
      </c>
      <c r="AV586" s="300"/>
    </row>
    <row r="587" spans="1:48">
      <c r="A587" s="359"/>
      <c r="B587" s="356"/>
      <c r="C587" s="356"/>
      <c r="D587" s="188" t="s">
        <v>37</v>
      </c>
      <c r="E587" s="233">
        <f t="shared" si="475"/>
        <v>0</v>
      </c>
      <c r="F587" s="233">
        <f t="shared" si="475"/>
        <v>0</v>
      </c>
      <c r="G587" s="186" t="e">
        <f t="shared" si="461"/>
        <v>#DIV/0!</v>
      </c>
      <c r="H587" s="184"/>
      <c r="I587" s="184"/>
      <c r="J587" s="190"/>
      <c r="K587" s="184"/>
      <c r="L587" s="184"/>
      <c r="M587" s="190"/>
      <c r="N587" s="184"/>
      <c r="O587" s="184"/>
      <c r="P587" s="190"/>
      <c r="Q587" s="184"/>
      <c r="R587" s="184"/>
      <c r="S587" s="190"/>
      <c r="T587" s="184"/>
      <c r="U587" s="184"/>
      <c r="V587" s="190"/>
      <c r="W587" s="184"/>
      <c r="X587" s="184"/>
      <c r="Y587" s="190"/>
      <c r="Z587" s="184"/>
      <c r="AA587" s="184"/>
      <c r="AB587" s="190"/>
      <c r="AC587" s="184"/>
      <c r="AD587" s="184"/>
      <c r="AE587" s="190"/>
      <c r="AF587" s="184"/>
      <c r="AG587" s="184"/>
      <c r="AH587" s="190"/>
      <c r="AI587" s="184"/>
      <c r="AJ587" s="184"/>
      <c r="AK587" s="190"/>
      <c r="AL587" s="184"/>
      <c r="AM587" s="184"/>
      <c r="AN587" s="184"/>
      <c r="AO587" s="184"/>
      <c r="AP587" s="190"/>
      <c r="AQ587" s="190"/>
      <c r="AR587" s="190"/>
      <c r="AS587" s="184"/>
      <c r="AT587" s="184"/>
      <c r="AU587" s="190"/>
      <c r="AV587" s="300"/>
    </row>
    <row r="588" spans="1:48" ht="26.4">
      <c r="A588" s="359"/>
      <c r="B588" s="356"/>
      <c r="C588" s="356"/>
      <c r="D588" s="188" t="s">
        <v>2</v>
      </c>
      <c r="E588" s="233">
        <f t="shared" si="475"/>
        <v>0</v>
      </c>
      <c r="F588" s="233">
        <f t="shared" si="475"/>
        <v>0</v>
      </c>
      <c r="G588" s="186" t="e">
        <f t="shared" si="461"/>
        <v>#DIV/0!</v>
      </c>
      <c r="H588" s="184"/>
      <c r="I588" s="184"/>
      <c r="J588" s="190"/>
      <c r="K588" s="184"/>
      <c r="L588" s="184"/>
      <c r="M588" s="190"/>
      <c r="N588" s="184"/>
      <c r="O588" s="184"/>
      <c r="P588" s="190"/>
      <c r="Q588" s="184"/>
      <c r="R588" s="184"/>
      <c r="S588" s="190"/>
      <c r="T588" s="184"/>
      <c r="U588" s="184"/>
      <c r="V588" s="190"/>
      <c r="W588" s="184"/>
      <c r="X588" s="184"/>
      <c r="Y588" s="190"/>
      <c r="Z588" s="184"/>
      <c r="AA588" s="184"/>
      <c r="AB588" s="190"/>
      <c r="AC588" s="184"/>
      <c r="AD588" s="184"/>
      <c r="AE588" s="190"/>
      <c r="AF588" s="184"/>
      <c r="AG588" s="184"/>
      <c r="AH588" s="190"/>
      <c r="AI588" s="184"/>
      <c r="AJ588" s="184"/>
      <c r="AK588" s="190"/>
      <c r="AL588" s="190"/>
      <c r="AM588" s="190"/>
      <c r="AN588" s="184"/>
      <c r="AO588" s="184"/>
      <c r="AP588" s="190"/>
      <c r="AQ588" s="190"/>
      <c r="AR588" s="190"/>
      <c r="AS588" s="184"/>
      <c r="AT588" s="184"/>
      <c r="AU588" s="190"/>
      <c r="AV588" s="300"/>
    </row>
    <row r="589" spans="1:48" ht="36">
      <c r="A589" s="359"/>
      <c r="B589" s="356"/>
      <c r="C589" s="356"/>
      <c r="D589" s="209" t="s">
        <v>456</v>
      </c>
      <c r="E589" s="233">
        <f t="shared" si="475"/>
        <v>82</v>
      </c>
      <c r="F589" s="233">
        <f t="shared" si="475"/>
        <v>0</v>
      </c>
      <c r="G589" s="186">
        <f t="shared" si="461"/>
        <v>0</v>
      </c>
      <c r="H589" s="184"/>
      <c r="I589" s="184"/>
      <c r="J589" s="190"/>
      <c r="K589" s="184"/>
      <c r="L589" s="184"/>
      <c r="M589" s="190"/>
      <c r="N589" s="184"/>
      <c r="O589" s="184"/>
      <c r="P589" s="190"/>
      <c r="Q589" s="184"/>
      <c r="R589" s="184"/>
      <c r="S589" s="190"/>
      <c r="T589" s="184"/>
      <c r="U589" s="184"/>
      <c r="V589" s="190"/>
      <c r="W589" s="184"/>
      <c r="X589" s="184"/>
      <c r="Y589" s="190"/>
      <c r="Z589" s="184"/>
      <c r="AA589" s="184"/>
      <c r="AB589" s="190"/>
      <c r="AC589" s="204"/>
      <c r="AD589" s="184"/>
      <c r="AE589" s="190"/>
      <c r="AF589" s="204">
        <v>82</v>
      </c>
      <c r="AG589" s="184"/>
      <c r="AH589" s="190"/>
      <c r="AI589" s="184"/>
      <c r="AJ589" s="184"/>
      <c r="AK589" s="190"/>
      <c r="AL589" s="190"/>
      <c r="AM589" s="190"/>
      <c r="AN589" s="184"/>
      <c r="AO589" s="184"/>
      <c r="AP589" s="190"/>
      <c r="AQ589" s="190"/>
      <c r="AR589" s="190"/>
      <c r="AS589" s="184"/>
      <c r="AT589" s="184"/>
      <c r="AU589" s="190"/>
      <c r="AV589" s="300"/>
    </row>
    <row r="590" spans="1:48" ht="27">
      <c r="A590" s="359"/>
      <c r="B590" s="356"/>
      <c r="C590" s="356"/>
      <c r="D590" s="189" t="s">
        <v>273</v>
      </c>
      <c r="E590" s="233">
        <f t="shared" si="475"/>
        <v>0</v>
      </c>
      <c r="F590" s="233">
        <f t="shared" si="475"/>
        <v>0</v>
      </c>
      <c r="G590" s="186" t="e">
        <f t="shared" ref="G590:G653" si="478">F590/E590*100</f>
        <v>#DIV/0!</v>
      </c>
      <c r="H590" s="184"/>
      <c r="I590" s="184"/>
      <c r="J590" s="190"/>
      <c r="K590" s="184"/>
      <c r="L590" s="184"/>
      <c r="M590" s="190"/>
      <c r="N590" s="184"/>
      <c r="O590" s="184"/>
      <c r="P590" s="190"/>
      <c r="Q590" s="184"/>
      <c r="R590" s="184"/>
      <c r="S590" s="190"/>
      <c r="T590" s="184"/>
      <c r="U590" s="184"/>
      <c r="V590" s="190"/>
      <c r="W590" s="184"/>
      <c r="X590" s="184"/>
      <c r="Y590" s="190"/>
      <c r="Z590" s="184"/>
      <c r="AA590" s="184"/>
      <c r="AB590" s="190"/>
      <c r="AC590" s="204"/>
      <c r="AD590" s="184"/>
      <c r="AE590" s="190"/>
      <c r="AF590" s="204"/>
      <c r="AG590" s="184"/>
      <c r="AH590" s="190"/>
      <c r="AI590" s="184"/>
      <c r="AJ590" s="184"/>
      <c r="AK590" s="190"/>
      <c r="AL590" s="190"/>
      <c r="AM590" s="190"/>
      <c r="AN590" s="184"/>
      <c r="AO590" s="184"/>
      <c r="AP590" s="190"/>
      <c r="AQ590" s="190"/>
      <c r="AR590" s="190"/>
      <c r="AS590" s="184"/>
      <c r="AT590" s="184"/>
      <c r="AU590" s="190"/>
      <c r="AV590" s="300"/>
    </row>
    <row r="591" spans="1:48">
      <c r="A591" s="360"/>
      <c r="B591" s="357"/>
      <c r="C591" s="357"/>
      <c r="D591" s="209" t="s">
        <v>441</v>
      </c>
      <c r="E591" s="233">
        <f t="shared" si="475"/>
        <v>40</v>
      </c>
      <c r="F591" s="233">
        <f t="shared" si="475"/>
        <v>0</v>
      </c>
      <c r="G591" s="186">
        <f t="shared" si="478"/>
        <v>0</v>
      </c>
      <c r="H591" s="184"/>
      <c r="I591" s="184"/>
      <c r="J591" s="190"/>
      <c r="K591" s="184"/>
      <c r="L591" s="184"/>
      <c r="M591" s="190"/>
      <c r="N591" s="184"/>
      <c r="O591" s="184"/>
      <c r="P591" s="190"/>
      <c r="Q591" s="184"/>
      <c r="R591" s="184"/>
      <c r="S591" s="190"/>
      <c r="T591" s="184"/>
      <c r="U591" s="184"/>
      <c r="V591" s="190"/>
      <c r="W591" s="184"/>
      <c r="X591" s="184"/>
      <c r="Y591" s="190"/>
      <c r="Z591" s="184"/>
      <c r="AA591" s="184"/>
      <c r="AB591" s="190"/>
      <c r="AC591" s="204"/>
      <c r="AD591" s="184"/>
      <c r="AE591" s="190"/>
      <c r="AF591" s="204">
        <v>40</v>
      </c>
      <c r="AG591" s="184"/>
      <c r="AH591" s="190"/>
      <c r="AI591" s="184"/>
      <c r="AJ591" s="184"/>
      <c r="AK591" s="190"/>
      <c r="AL591" s="190"/>
      <c r="AM591" s="190"/>
      <c r="AN591" s="184"/>
      <c r="AO591" s="184"/>
      <c r="AP591" s="190"/>
      <c r="AQ591" s="190"/>
      <c r="AR591" s="190"/>
      <c r="AS591" s="184"/>
      <c r="AT591" s="184"/>
      <c r="AU591" s="190"/>
      <c r="AV591" s="239"/>
    </row>
    <row r="592" spans="1:48">
      <c r="A592" s="358" t="s">
        <v>408</v>
      </c>
      <c r="B592" s="355" t="s">
        <v>404</v>
      </c>
      <c r="C592" s="355" t="s">
        <v>440</v>
      </c>
      <c r="D592" s="192" t="s">
        <v>41</v>
      </c>
      <c r="E592" s="233">
        <f t="shared" si="475"/>
        <v>31.5</v>
      </c>
      <c r="F592" s="233">
        <f t="shared" si="475"/>
        <v>0</v>
      </c>
      <c r="G592" s="186">
        <f t="shared" si="478"/>
        <v>0</v>
      </c>
      <c r="H592" s="186">
        <f>H593+H594+H595+H597</f>
        <v>0</v>
      </c>
      <c r="I592" s="186">
        <f t="shared" ref="I592:AU592" si="479">I593+I594+I595+I597</f>
        <v>0</v>
      </c>
      <c r="J592" s="186">
        <f t="shared" si="479"/>
        <v>0</v>
      </c>
      <c r="K592" s="186">
        <f t="shared" si="479"/>
        <v>0</v>
      </c>
      <c r="L592" s="186">
        <f t="shared" si="479"/>
        <v>0</v>
      </c>
      <c r="M592" s="186">
        <f t="shared" si="479"/>
        <v>0</v>
      </c>
      <c r="N592" s="186">
        <f t="shared" si="479"/>
        <v>0</v>
      </c>
      <c r="O592" s="186">
        <f t="shared" si="479"/>
        <v>0</v>
      </c>
      <c r="P592" s="186">
        <f t="shared" si="479"/>
        <v>0</v>
      </c>
      <c r="Q592" s="186">
        <f t="shared" si="479"/>
        <v>0</v>
      </c>
      <c r="R592" s="186">
        <f t="shared" si="479"/>
        <v>0</v>
      </c>
      <c r="S592" s="186">
        <f t="shared" si="479"/>
        <v>0</v>
      </c>
      <c r="T592" s="186">
        <f t="shared" si="479"/>
        <v>0</v>
      </c>
      <c r="U592" s="186">
        <f t="shared" si="479"/>
        <v>0</v>
      </c>
      <c r="V592" s="186">
        <f t="shared" si="479"/>
        <v>0</v>
      </c>
      <c r="W592" s="186">
        <f t="shared" si="479"/>
        <v>0</v>
      </c>
      <c r="X592" s="186">
        <f t="shared" si="479"/>
        <v>0</v>
      </c>
      <c r="Y592" s="186">
        <f t="shared" si="479"/>
        <v>0</v>
      </c>
      <c r="Z592" s="186">
        <f t="shared" si="479"/>
        <v>0</v>
      </c>
      <c r="AA592" s="186">
        <f t="shared" si="479"/>
        <v>0</v>
      </c>
      <c r="AB592" s="186">
        <f t="shared" si="479"/>
        <v>0</v>
      </c>
      <c r="AC592" s="186">
        <f t="shared" si="479"/>
        <v>0</v>
      </c>
      <c r="AD592" s="186">
        <f t="shared" si="479"/>
        <v>0</v>
      </c>
      <c r="AE592" s="186">
        <f t="shared" si="479"/>
        <v>0</v>
      </c>
      <c r="AF592" s="186">
        <f t="shared" si="479"/>
        <v>31.5</v>
      </c>
      <c r="AG592" s="186">
        <f t="shared" si="479"/>
        <v>0</v>
      </c>
      <c r="AH592" s="186">
        <f t="shared" si="479"/>
        <v>0</v>
      </c>
      <c r="AI592" s="186">
        <f t="shared" si="479"/>
        <v>0</v>
      </c>
      <c r="AJ592" s="186">
        <f t="shared" si="479"/>
        <v>0</v>
      </c>
      <c r="AK592" s="186">
        <f t="shared" si="479"/>
        <v>0</v>
      </c>
      <c r="AL592" s="186">
        <f t="shared" si="479"/>
        <v>0</v>
      </c>
      <c r="AM592" s="186">
        <f t="shared" si="479"/>
        <v>0</v>
      </c>
      <c r="AN592" s="186">
        <f t="shared" si="479"/>
        <v>0</v>
      </c>
      <c r="AO592" s="186">
        <f t="shared" si="479"/>
        <v>0</v>
      </c>
      <c r="AP592" s="186">
        <f t="shared" si="479"/>
        <v>0</v>
      </c>
      <c r="AQ592" s="186">
        <f t="shared" si="479"/>
        <v>0</v>
      </c>
      <c r="AR592" s="186">
        <f t="shared" si="479"/>
        <v>0</v>
      </c>
      <c r="AS592" s="186">
        <f t="shared" si="479"/>
        <v>0</v>
      </c>
      <c r="AT592" s="186">
        <f t="shared" si="479"/>
        <v>0</v>
      </c>
      <c r="AU592" s="186">
        <f t="shared" si="479"/>
        <v>0</v>
      </c>
      <c r="AV592" s="300"/>
    </row>
    <row r="593" spans="1:48">
      <c r="A593" s="359"/>
      <c r="B593" s="356"/>
      <c r="C593" s="356"/>
      <c r="D593" s="188" t="s">
        <v>37</v>
      </c>
      <c r="E593" s="233">
        <f t="shared" si="475"/>
        <v>0</v>
      </c>
      <c r="F593" s="233">
        <f t="shared" si="475"/>
        <v>0</v>
      </c>
      <c r="G593" s="186" t="e">
        <f t="shared" si="478"/>
        <v>#DIV/0!</v>
      </c>
      <c r="H593" s="184"/>
      <c r="I593" s="184"/>
      <c r="J593" s="190"/>
      <c r="K593" s="184"/>
      <c r="L593" s="184"/>
      <c r="M593" s="190"/>
      <c r="N593" s="184"/>
      <c r="O593" s="184"/>
      <c r="P593" s="190"/>
      <c r="Q593" s="184"/>
      <c r="R593" s="184"/>
      <c r="S593" s="190"/>
      <c r="T593" s="184"/>
      <c r="U593" s="184"/>
      <c r="V593" s="190"/>
      <c r="W593" s="184"/>
      <c r="X593" s="184"/>
      <c r="Y593" s="190"/>
      <c r="Z593" s="184"/>
      <c r="AA593" s="184"/>
      <c r="AB593" s="190"/>
      <c r="AC593" s="184"/>
      <c r="AD593" s="184"/>
      <c r="AE593" s="190"/>
      <c r="AF593" s="184"/>
      <c r="AG593" s="184"/>
      <c r="AH593" s="190"/>
      <c r="AI593" s="184"/>
      <c r="AJ593" s="184"/>
      <c r="AK593" s="190"/>
      <c r="AL593" s="184"/>
      <c r="AM593" s="184"/>
      <c r="AN593" s="184"/>
      <c r="AO593" s="184"/>
      <c r="AP593" s="190"/>
      <c r="AQ593" s="190"/>
      <c r="AR593" s="190"/>
      <c r="AS593" s="184"/>
      <c r="AT593" s="184"/>
      <c r="AU593" s="190"/>
      <c r="AV593" s="300"/>
    </row>
    <row r="594" spans="1:48" ht="26.4">
      <c r="A594" s="359"/>
      <c r="B594" s="356"/>
      <c r="C594" s="356"/>
      <c r="D594" s="188" t="s">
        <v>2</v>
      </c>
      <c r="E594" s="233">
        <f t="shared" si="475"/>
        <v>0</v>
      </c>
      <c r="F594" s="233">
        <f t="shared" si="475"/>
        <v>0</v>
      </c>
      <c r="G594" s="186" t="e">
        <f t="shared" si="478"/>
        <v>#DIV/0!</v>
      </c>
      <c r="H594" s="184"/>
      <c r="I594" s="184"/>
      <c r="J594" s="190"/>
      <c r="K594" s="184"/>
      <c r="L594" s="184"/>
      <c r="M594" s="190"/>
      <c r="N594" s="184"/>
      <c r="O594" s="184"/>
      <c r="P594" s="190"/>
      <c r="Q594" s="184"/>
      <c r="R594" s="184"/>
      <c r="S594" s="190"/>
      <c r="T594" s="184"/>
      <c r="U594" s="184"/>
      <c r="V594" s="190"/>
      <c r="W594" s="184"/>
      <c r="X594" s="184"/>
      <c r="Y594" s="190"/>
      <c r="Z594" s="184"/>
      <c r="AA594" s="184"/>
      <c r="AB594" s="190"/>
      <c r="AC594" s="184"/>
      <c r="AD594" s="184"/>
      <c r="AE594" s="190"/>
      <c r="AF594" s="184"/>
      <c r="AG594" s="184"/>
      <c r="AH594" s="190"/>
      <c r="AI594" s="184"/>
      <c r="AJ594" s="184"/>
      <c r="AK594" s="190"/>
      <c r="AL594" s="190"/>
      <c r="AM594" s="190"/>
      <c r="AN594" s="184"/>
      <c r="AO594" s="184"/>
      <c r="AP594" s="190"/>
      <c r="AQ594" s="190"/>
      <c r="AR594" s="190"/>
      <c r="AS594" s="184"/>
      <c r="AT594" s="184"/>
      <c r="AU594" s="190"/>
      <c r="AV594" s="300"/>
    </row>
    <row r="595" spans="1:48" ht="36">
      <c r="A595" s="359"/>
      <c r="B595" s="356"/>
      <c r="C595" s="356"/>
      <c r="D595" s="209" t="s">
        <v>456</v>
      </c>
      <c r="E595" s="233">
        <f t="shared" si="475"/>
        <v>11.5</v>
      </c>
      <c r="F595" s="233">
        <f t="shared" si="475"/>
        <v>0</v>
      </c>
      <c r="G595" s="186">
        <f t="shared" si="478"/>
        <v>0</v>
      </c>
      <c r="H595" s="184"/>
      <c r="I595" s="184"/>
      <c r="J595" s="190"/>
      <c r="K595" s="184"/>
      <c r="L595" s="184"/>
      <c r="M595" s="190"/>
      <c r="N595" s="184"/>
      <c r="O595" s="184"/>
      <c r="P595" s="190"/>
      <c r="Q595" s="184"/>
      <c r="R595" s="184"/>
      <c r="S595" s="190"/>
      <c r="T595" s="184"/>
      <c r="U595" s="184"/>
      <c r="V595" s="190"/>
      <c r="W595" s="184"/>
      <c r="X595" s="184"/>
      <c r="Y595" s="190"/>
      <c r="Z595" s="184"/>
      <c r="AA595" s="184"/>
      <c r="AB595" s="190"/>
      <c r="AC595" s="204"/>
      <c r="AD595" s="184"/>
      <c r="AE595" s="190"/>
      <c r="AF595" s="204">
        <v>11.5</v>
      </c>
      <c r="AG595" s="184"/>
      <c r="AH595" s="190"/>
      <c r="AI595" s="184"/>
      <c r="AJ595" s="184"/>
      <c r="AK595" s="190"/>
      <c r="AL595" s="190"/>
      <c r="AM595" s="190"/>
      <c r="AN595" s="184"/>
      <c r="AO595" s="184"/>
      <c r="AP595" s="190"/>
      <c r="AQ595" s="190"/>
      <c r="AR595" s="190"/>
      <c r="AS595" s="184"/>
      <c r="AT595" s="184"/>
      <c r="AU595" s="190"/>
      <c r="AV595" s="300"/>
    </row>
    <row r="596" spans="1:48" ht="27">
      <c r="A596" s="359"/>
      <c r="B596" s="356"/>
      <c r="C596" s="356"/>
      <c r="D596" s="189" t="s">
        <v>273</v>
      </c>
      <c r="E596" s="233">
        <f t="shared" si="475"/>
        <v>0</v>
      </c>
      <c r="F596" s="233">
        <f t="shared" si="475"/>
        <v>0</v>
      </c>
      <c r="G596" s="186" t="e">
        <f t="shared" si="478"/>
        <v>#DIV/0!</v>
      </c>
      <c r="H596" s="184"/>
      <c r="I596" s="184"/>
      <c r="J596" s="190"/>
      <c r="K596" s="184"/>
      <c r="L596" s="184"/>
      <c r="M596" s="190"/>
      <c r="N596" s="184"/>
      <c r="O596" s="184"/>
      <c r="P596" s="190"/>
      <c r="Q596" s="184"/>
      <c r="R596" s="184"/>
      <c r="S596" s="190"/>
      <c r="T596" s="184"/>
      <c r="U596" s="184"/>
      <c r="V596" s="190"/>
      <c r="W596" s="184"/>
      <c r="X596" s="184"/>
      <c r="Y596" s="190"/>
      <c r="Z596" s="184"/>
      <c r="AA596" s="184"/>
      <c r="AB596" s="190"/>
      <c r="AC596" s="204"/>
      <c r="AD596" s="184"/>
      <c r="AE596" s="190"/>
      <c r="AF596" s="204"/>
      <c r="AG596" s="184"/>
      <c r="AH596" s="190"/>
      <c r="AI596" s="184"/>
      <c r="AJ596" s="184"/>
      <c r="AK596" s="190"/>
      <c r="AL596" s="190"/>
      <c r="AM596" s="190"/>
      <c r="AN596" s="184"/>
      <c r="AO596" s="184"/>
      <c r="AP596" s="190"/>
      <c r="AQ596" s="190"/>
      <c r="AR596" s="190"/>
      <c r="AS596" s="184"/>
      <c r="AT596" s="184"/>
      <c r="AU596" s="190"/>
      <c r="AV596" s="300"/>
    </row>
    <row r="597" spans="1:48">
      <c r="A597" s="360"/>
      <c r="B597" s="357"/>
      <c r="C597" s="357"/>
      <c r="D597" s="209" t="s">
        <v>441</v>
      </c>
      <c r="E597" s="233">
        <f t="shared" si="475"/>
        <v>20</v>
      </c>
      <c r="F597" s="233">
        <f t="shared" si="475"/>
        <v>0</v>
      </c>
      <c r="G597" s="186">
        <f t="shared" si="478"/>
        <v>0</v>
      </c>
      <c r="H597" s="184"/>
      <c r="I597" s="184"/>
      <c r="J597" s="190"/>
      <c r="K597" s="184"/>
      <c r="L597" s="184"/>
      <c r="M597" s="190"/>
      <c r="N597" s="184"/>
      <c r="O597" s="184"/>
      <c r="P597" s="190"/>
      <c r="Q597" s="184"/>
      <c r="R597" s="184"/>
      <c r="S597" s="190"/>
      <c r="T597" s="184"/>
      <c r="U597" s="184"/>
      <c r="V597" s="190"/>
      <c r="W597" s="184"/>
      <c r="X597" s="184"/>
      <c r="Y597" s="190"/>
      <c r="Z597" s="184"/>
      <c r="AA597" s="184"/>
      <c r="AB597" s="190"/>
      <c r="AC597" s="204"/>
      <c r="AD597" s="184"/>
      <c r="AE597" s="190"/>
      <c r="AF597" s="204">
        <v>20</v>
      </c>
      <c r="AG597" s="184"/>
      <c r="AH597" s="190"/>
      <c r="AI597" s="184"/>
      <c r="AJ597" s="184"/>
      <c r="AK597" s="190"/>
      <c r="AL597" s="190"/>
      <c r="AM597" s="190"/>
      <c r="AN597" s="184"/>
      <c r="AO597" s="184"/>
      <c r="AP597" s="190"/>
      <c r="AQ597" s="190"/>
      <c r="AR597" s="190"/>
      <c r="AS597" s="184"/>
      <c r="AT597" s="184"/>
      <c r="AU597" s="190"/>
      <c r="AV597" s="239"/>
    </row>
    <row r="598" spans="1:48">
      <c r="A598" s="358" t="s">
        <v>409</v>
      </c>
      <c r="B598" s="355" t="s">
        <v>405</v>
      </c>
      <c r="C598" s="355" t="s">
        <v>440</v>
      </c>
      <c r="D598" s="192" t="s">
        <v>41</v>
      </c>
      <c r="E598" s="233">
        <f t="shared" si="475"/>
        <v>17</v>
      </c>
      <c r="F598" s="233">
        <f t="shared" si="475"/>
        <v>0</v>
      </c>
      <c r="G598" s="186">
        <f t="shared" si="478"/>
        <v>0</v>
      </c>
      <c r="H598" s="186">
        <f>H599+H600+H601+H603</f>
        <v>0</v>
      </c>
      <c r="I598" s="186">
        <f t="shared" ref="I598:AU598" si="480">I599+I600+I601+I603</f>
        <v>0</v>
      </c>
      <c r="J598" s="186">
        <f t="shared" si="480"/>
        <v>0</v>
      </c>
      <c r="K598" s="186">
        <f t="shared" si="480"/>
        <v>0</v>
      </c>
      <c r="L598" s="186">
        <f t="shared" si="480"/>
        <v>0</v>
      </c>
      <c r="M598" s="186">
        <f t="shared" si="480"/>
        <v>0</v>
      </c>
      <c r="N598" s="186">
        <f t="shared" si="480"/>
        <v>0</v>
      </c>
      <c r="O598" s="186">
        <f t="shared" si="480"/>
        <v>0</v>
      </c>
      <c r="P598" s="186">
        <f t="shared" si="480"/>
        <v>0</v>
      </c>
      <c r="Q598" s="186">
        <f t="shared" si="480"/>
        <v>0</v>
      </c>
      <c r="R598" s="186">
        <f t="shared" si="480"/>
        <v>0</v>
      </c>
      <c r="S598" s="186">
        <f t="shared" si="480"/>
        <v>0</v>
      </c>
      <c r="T598" s="186">
        <f t="shared" si="480"/>
        <v>0</v>
      </c>
      <c r="U598" s="186">
        <f t="shared" si="480"/>
        <v>0</v>
      </c>
      <c r="V598" s="186">
        <f t="shared" si="480"/>
        <v>0</v>
      </c>
      <c r="W598" s="186">
        <f t="shared" si="480"/>
        <v>0</v>
      </c>
      <c r="X598" s="186">
        <f t="shared" si="480"/>
        <v>0</v>
      </c>
      <c r="Y598" s="186">
        <f t="shared" si="480"/>
        <v>0</v>
      </c>
      <c r="Z598" s="186">
        <f t="shared" si="480"/>
        <v>0</v>
      </c>
      <c r="AA598" s="186">
        <f t="shared" si="480"/>
        <v>0</v>
      </c>
      <c r="AB598" s="186">
        <f t="shared" si="480"/>
        <v>0</v>
      </c>
      <c r="AC598" s="186">
        <f t="shared" si="480"/>
        <v>0</v>
      </c>
      <c r="AD598" s="186">
        <f t="shared" si="480"/>
        <v>0</v>
      </c>
      <c r="AE598" s="186">
        <f t="shared" si="480"/>
        <v>0</v>
      </c>
      <c r="AF598" s="186">
        <f t="shared" si="480"/>
        <v>17</v>
      </c>
      <c r="AG598" s="186">
        <f t="shared" si="480"/>
        <v>0</v>
      </c>
      <c r="AH598" s="186">
        <f t="shared" si="480"/>
        <v>0</v>
      </c>
      <c r="AI598" s="186">
        <f t="shared" si="480"/>
        <v>0</v>
      </c>
      <c r="AJ598" s="186">
        <f t="shared" si="480"/>
        <v>0</v>
      </c>
      <c r="AK598" s="186">
        <f t="shared" si="480"/>
        <v>0</v>
      </c>
      <c r="AL598" s="186">
        <f t="shared" si="480"/>
        <v>0</v>
      </c>
      <c r="AM598" s="186">
        <f t="shared" si="480"/>
        <v>0</v>
      </c>
      <c r="AN598" s="186">
        <f t="shared" si="480"/>
        <v>0</v>
      </c>
      <c r="AO598" s="186">
        <f t="shared" si="480"/>
        <v>0</v>
      </c>
      <c r="AP598" s="186">
        <f t="shared" si="480"/>
        <v>0</v>
      </c>
      <c r="AQ598" s="186">
        <f t="shared" si="480"/>
        <v>0</v>
      </c>
      <c r="AR598" s="186">
        <f t="shared" si="480"/>
        <v>0</v>
      </c>
      <c r="AS598" s="186">
        <f t="shared" si="480"/>
        <v>0</v>
      </c>
      <c r="AT598" s="186">
        <f t="shared" si="480"/>
        <v>0</v>
      </c>
      <c r="AU598" s="186">
        <f t="shared" si="480"/>
        <v>0</v>
      </c>
      <c r="AV598" s="300"/>
    </row>
    <row r="599" spans="1:48">
      <c r="A599" s="359"/>
      <c r="B599" s="356"/>
      <c r="C599" s="356"/>
      <c r="D599" s="188" t="s">
        <v>37</v>
      </c>
      <c r="E599" s="233">
        <f t="shared" si="475"/>
        <v>0</v>
      </c>
      <c r="F599" s="233">
        <f t="shared" si="475"/>
        <v>0</v>
      </c>
      <c r="G599" s="186" t="e">
        <f t="shared" si="478"/>
        <v>#DIV/0!</v>
      </c>
      <c r="H599" s="184"/>
      <c r="I599" s="184"/>
      <c r="J599" s="190"/>
      <c r="K599" s="184"/>
      <c r="L599" s="184"/>
      <c r="M599" s="190"/>
      <c r="N599" s="184"/>
      <c r="O599" s="184"/>
      <c r="P599" s="190"/>
      <c r="Q599" s="184"/>
      <c r="R599" s="184"/>
      <c r="S599" s="190"/>
      <c r="T599" s="184"/>
      <c r="U599" s="184"/>
      <c r="V599" s="190"/>
      <c r="W599" s="184"/>
      <c r="X599" s="184"/>
      <c r="Y599" s="190"/>
      <c r="Z599" s="184"/>
      <c r="AA599" s="184"/>
      <c r="AB599" s="190"/>
      <c r="AC599" s="184"/>
      <c r="AD599" s="184"/>
      <c r="AE599" s="190"/>
      <c r="AF599" s="184"/>
      <c r="AG599" s="184"/>
      <c r="AH599" s="190"/>
      <c r="AI599" s="184"/>
      <c r="AJ599" s="184"/>
      <c r="AK599" s="190"/>
      <c r="AL599" s="184"/>
      <c r="AM599" s="184"/>
      <c r="AN599" s="184"/>
      <c r="AO599" s="184"/>
      <c r="AP599" s="190"/>
      <c r="AQ599" s="190"/>
      <c r="AR599" s="190"/>
      <c r="AS599" s="184"/>
      <c r="AT599" s="184"/>
      <c r="AU599" s="190"/>
      <c r="AV599" s="300"/>
    </row>
    <row r="600" spans="1:48" ht="26.4">
      <c r="A600" s="359"/>
      <c r="B600" s="356"/>
      <c r="C600" s="356"/>
      <c r="D600" s="188" t="s">
        <v>2</v>
      </c>
      <c r="E600" s="233">
        <f t="shared" si="475"/>
        <v>0</v>
      </c>
      <c r="F600" s="233">
        <f t="shared" si="475"/>
        <v>0</v>
      </c>
      <c r="G600" s="186" t="e">
        <f t="shared" si="478"/>
        <v>#DIV/0!</v>
      </c>
      <c r="H600" s="184"/>
      <c r="I600" s="184"/>
      <c r="J600" s="190"/>
      <c r="K600" s="184"/>
      <c r="L600" s="184"/>
      <c r="M600" s="190"/>
      <c r="N600" s="184"/>
      <c r="O600" s="184"/>
      <c r="P600" s="190"/>
      <c r="Q600" s="184"/>
      <c r="R600" s="184"/>
      <c r="S600" s="190"/>
      <c r="T600" s="184"/>
      <c r="U600" s="184"/>
      <c r="V600" s="190"/>
      <c r="W600" s="184"/>
      <c r="X600" s="184"/>
      <c r="Y600" s="190"/>
      <c r="Z600" s="184"/>
      <c r="AA600" s="184"/>
      <c r="AB600" s="190"/>
      <c r="AC600" s="184"/>
      <c r="AD600" s="184"/>
      <c r="AE600" s="190"/>
      <c r="AF600" s="184"/>
      <c r="AG600" s="184"/>
      <c r="AH600" s="190"/>
      <c r="AI600" s="184"/>
      <c r="AJ600" s="184"/>
      <c r="AK600" s="190"/>
      <c r="AL600" s="190"/>
      <c r="AM600" s="190"/>
      <c r="AN600" s="184"/>
      <c r="AO600" s="184"/>
      <c r="AP600" s="190"/>
      <c r="AQ600" s="190"/>
      <c r="AR600" s="190"/>
      <c r="AS600" s="184"/>
      <c r="AT600" s="184"/>
      <c r="AU600" s="190"/>
      <c r="AV600" s="300"/>
    </row>
    <row r="601" spans="1:48" ht="36">
      <c r="A601" s="359"/>
      <c r="B601" s="356"/>
      <c r="C601" s="356"/>
      <c r="D601" s="209" t="s">
        <v>456</v>
      </c>
      <c r="E601" s="233">
        <f t="shared" si="475"/>
        <v>7</v>
      </c>
      <c r="F601" s="233">
        <f t="shared" si="475"/>
        <v>0</v>
      </c>
      <c r="G601" s="186">
        <f t="shared" si="478"/>
        <v>0</v>
      </c>
      <c r="H601" s="184"/>
      <c r="I601" s="184"/>
      <c r="J601" s="190"/>
      <c r="K601" s="184"/>
      <c r="L601" s="184"/>
      <c r="M601" s="190"/>
      <c r="N601" s="184"/>
      <c r="O601" s="184"/>
      <c r="P601" s="190"/>
      <c r="Q601" s="184"/>
      <c r="R601" s="184"/>
      <c r="S601" s="190"/>
      <c r="T601" s="184"/>
      <c r="U601" s="184"/>
      <c r="V601" s="190"/>
      <c r="W601" s="184"/>
      <c r="X601" s="184"/>
      <c r="Y601" s="190"/>
      <c r="Z601" s="184"/>
      <c r="AA601" s="184"/>
      <c r="AB601" s="190"/>
      <c r="AC601" s="204"/>
      <c r="AD601" s="184"/>
      <c r="AE601" s="190"/>
      <c r="AF601" s="204">
        <v>7</v>
      </c>
      <c r="AG601" s="184"/>
      <c r="AH601" s="190"/>
      <c r="AI601" s="184"/>
      <c r="AJ601" s="184"/>
      <c r="AK601" s="190"/>
      <c r="AL601" s="190"/>
      <c r="AM601" s="190"/>
      <c r="AN601" s="184"/>
      <c r="AO601" s="184"/>
      <c r="AP601" s="190"/>
      <c r="AQ601" s="190"/>
      <c r="AR601" s="190"/>
      <c r="AS601" s="184"/>
      <c r="AT601" s="184"/>
      <c r="AU601" s="190"/>
      <c r="AV601" s="300"/>
    </row>
    <row r="602" spans="1:48" ht="27">
      <c r="A602" s="359"/>
      <c r="B602" s="356"/>
      <c r="C602" s="356"/>
      <c r="D602" s="189" t="s">
        <v>273</v>
      </c>
      <c r="E602" s="233">
        <f t="shared" si="475"/>
        <v>0</v>
      </c>
      <c r="F602" s="233">
        <f t="shared" si="475"/>
        <v>0</v>
      </c>
      <c r="G602" s="186" t="e">
        <f t="shared" si="478"/>
        <v>#DIV/0!</v>
      </c>
      <c r="H602" s="184"/>
      <c r="I602" s="184"/>
      <c r="J602" s="190"/>
      <c r="K602" s="184"/>
      <c r="L602" s="184"/>
      <c r="M602" s="190"/>
      <c r="N602" s="184"/>
      <c r="O602" s="184"/>
      <c r="P602" s="190"/>
      <c r="Q602" s="184"/>
      <c r="R602" s="184"/>
      <c r="S602" s="190"/>
      <c r="T602" s="184"/>
      <c r="U602" s="184"/>
      <c r="V602" s="190"/>
      <c r="W602" s="184"/>
      <c r="X602" s="184"/>
      <c r="Y602" s="190"/>
      <c r="Z602" s="184"/>
      <c r="AA602" s="184"/>
      <c r="AB602" s="190"/>
      <c r="AC602" s="204"/>
      <c r="AD602" s="184"/>
      <c r="AE602" s="190"/>
      <c r="AF602" s="204"/>
      <c r="AG602" s="184"/>
      <c r="AH602" s="190"/>
      <c r="AI602" s="184"/>
      <c r="AJ602" s="184"/>
      <c r="AK602" s="190"/>
      <c r="AL602" s="190"/>
      <c r="AM602" s="190"/>
      <c r="AN602" s="184"/>
      <c r="AO602" s="184"/>
      <c r="AP602" s="190"/>
      <c r="AQ602" s="190"/>
      <c r="AR602" s="190"/>
      <c r="AS602" s="184"/>
      <c r="AT602" s="184"/>
      <c r="AU602" s="190"/>
      <c r="AV602" s="300"/>
    </row>
    <row r="603" spans="1:48">
      <c r="A603" s="360"/>
      <c r="B603" s="357"/>
      <c r="C603" s="357"/>
      <c r="D603" s="209" t="s">
        <v>441</v>
      </c>
      <c r="E603" s="233">
        <f t="shared" si="475"/>
        <v>10</v>
      </c>
      <c r="F603" s="233">
        <f t="shared" si="475"/>
        <v>0</v>
      </c>
      <c r="G603" s="186">
        <f t="shared" si="478"/>
        <v>0</v>
      </c>
      <c r="H603" s="184"/>
      <c r="I603" s="184"/>
      <c r="J603" s="190"/>
      <c r="K603" s="184"/>
      <c r="L603" s="184"/>
      <c r="M603" s="190"/>
      <c r="N603" s="184"/>
      <c r="O603" s="184"/>
      <c r="P603" s="190"/>
      <c r="Q603" s="184"/>
      <c r="R603" s="184"/>
      <c r="S603" s="190"/>
      <c r="T603" s="184"/>
      <c r="U603" s="184"/>
      <c r="V603" s="190"/>
      <c r="W603" s="184"/>
      <c r="X603" s="184"/>
      <c r="Y603" s="190"/>
      <c r="Z603" s="184"/>
      <c r="AA603" s="184"/>
      <c r="AB603" s="190"/>
      <c r="AC603" s="204"/>
      <c r="AD603" s="184"/>
      <c r="AE603" s="190"/>
      <c r="AF603" s="204">
        <v>10</v>
      </c>
      <c r="AG603" s="184"/>
      <c r="AH603" s="190"/>
      <c r="AI603" s="184"/>
      <c r="AJ603" s="184"/>
      <c r="AK603" s="190"/>
      <c r="AL603" s="190"/>
      <c r="AM603" s="190"/>
      <c r="AN603" s="184"/>
      <c r="AO603" s="184"/>
      <c r="AP603" s="190"/>
      <c r="AQ603" s="190"/>
      <c r="AR603" s="190"/>
      <c r="AS603" s="184"/>
      <c r="AT603" s="184"/>
      <c r="AU603" s="190"/>
      <c r="AV603" s="239"/>
    </row>
    <row r="604" spans="1:48">
      <c r="A604" s="358" t="s">
        <v>410</v>
      </c>
      <c r="B604" s="355" t="s">
        <v>406</v>
      </c>
      <c r="C604" s="355" t="s">
        <v>440</v>
      </c>
      <c r="D604" s="192" t="s">
        <v>41</v>
      </c>
      <c r="E604" s="233">
        <f t="shared" si="475"/>
        <v>17</v>
      </c>
      <c r="F604" s="233">
        <f t="shared" si="475"/>
        <v>0</v>
      </c>
      <c r="G604" s="186">
        <f t="shared" si="478"/>
        <v>0</v>
      </c>
      <c r="H604" s="186">
        <f>H605+H606+H607+H609</f>
        <v>0</v>
      </c>
      <c r="I604" s="186">
        <f t="shared" ref="I604:AU604" si="481">I605+I606+I607+I609</f>
        <v>0</v>
      </c>
      <c r="J604" s="186">
        <f t="shared" si="481"/>
        <v>0</v>
      </c>
      <c r="K604" s="186">
        <f t="shared" si="481"/>
        <v>0</v>
      </c>
      <c r="L604" s="186">
        <f t="shared" si="481"/>
        <v>0</v>
      </c>
      <c r="M604" s="186">
        <f t="shared" si="481"/>
        <v>0</v>
      </c>
      <c r="N604" s="186">
        <f t="shared" si="481"/>
        <v>0</v>
      </c>
      <c r="O604" s="186">
        <f t="shared" si="481"/>
        <v>0</v>
      </c>
      <c r="P604" s="186">
        <f t="shared" si="481"/>
        <v>0</v>
      </c>
      <c r="Q604" s="186">
        <f t="shared" si="481"/>
        <v>0</v>
      </c>
      <c r="R604" s="186">
        <f t="shared" si="481"/>
        <v>0</v>
      </c>
      <c r="S604" s="186">
        <f t="shared" si="481"/>
        <v>0</v>
      </c>
      <c r="T604" s="186">
        <f t="shared" si="481"/>
        <v>0</v>
      </c>
      <c r="U604" s="186">
        <f t="shared" si="481"/>
        <v>0</v>
      </c>
      <c r="V604" s="186">
        <f t="shared" si="481"/>
        <v>0</v>
      </c>
      <c r="W604" s="186">
        <f t="shared" si="481"/>
        <v>0</v>
      </c>
      <c r="X604" s="186">
        <f t="shared" si="481"/>
        <v>0</v>
      </c>
      <c r="Y604" s="186">
        <f t="shared" si="481"/>
        <v>0</v>
      </c>
      <c r="Z604" s="186">
        <f t="shared" si="481"/>
        <v>0</v>
      </c>
      <c r="AA604" s="186">
        <f t="shared" si="481"/>
        <v>0</v>
      </c>
      <c r="AB604" s="186">
        <f t="shared" si="481"/>
        <v>0</v>
      </c>
      <c r="AC604" s="186">
        <f t="shared" si="481"/>
        <v>0</v>
      </c>
      <c r="AD604" s="186">
        <f t="shared" si="481"/>
        <v>0</v>
      </c>
      <c r="AE604" s="186">
        <f t="shared" si="481"/>
        <v>0</v>
      </c>
      <c r="AF604" s="186">
        <f t="shared" si="481"/>
        <v>17</v>
      </c>
      <c r="AG604" s="186">
        <f t="shared" si="481"/>
        <v>0</v>
      </c>
      <c r="AH604" s="186">
        <f t="shared" si="481"/>
        <v>0</v>
      </c>
      <c r="AI604" s="186">
        <f t="shared" si="481"/>
        <v>0</v>
      </c>
      <c r="AJ604" s="186">
        <f t="shared" si="481"/>
        <v>0</v>
      </c>
      <c r="AK604" s="186">
        <f t="shared" si="481"/>
        <v>0</v>
      </c>
      <c r="AL604" s="186">
        <f t="shared" si="481"/>
        <v>0</v>
      </c>
      <c r="AM604" s="186">
        <f t="shared" si="481"/>
        <v>0</v>
      </c>
      <c r="AN604" s="186">
        <f t="shared" si="481"/>
        <v>0</v>
      </c>
      <c r="AO604" s="186">
        <f t="shared" si="481"/>
        <v>0</v>
      </c>
      <c r="AP604" s="186">
        <f t="shared" si="481"/>
        <v>0</v>
      </c>
      <c r="AQ604" s="186">
        <f t="shared" si="481"/>
        <v>0</v>
      </c>
      <c r="AR604" s="186">
        <f t="shared" si="481"/>
        <v>0</v>
      </c>
      <c r="AS604" s="186">
        <f t="shared" si="481"/>
        <v>0</v>
      </c>
      <c r="AT604" s="186">
        <f t="shared" si="481"/>
        <v>0</v>
      </c>
      <c r="AU604" s="186">
        <f t="shared" si="481"/>
        <v>0</v>
      </c>
      <c r="AV604" s="300"/>
    </row>
    <row r="605" spans="1:48">
      <c r="A605" s="359"/>
      <c r="B605" s="356"/>
      <c r="C605" s="356"/>
      <c r="D605" s="188" t="s">
        <v>37</v>
      </c>
      <c r="E605" s="233">
        <f t="shared" si="475"/>
        <v>0</v>
      </c>
      <c r="F605" s="233">
        <f t="shared" si="475"/>
        <v>0</v>
      </c>
      <c r="G605" s="186" t="e">
        <f t="shared" si="478"/>
        <v>#DIV/0!</v>
      </c>
      <c r="H605" s="184"/>
      <c r="I605" s="184"/>
      <c r="J605" s="190"/>
      <c r="K605" s="184"/>
      <c r="L605" s="184"/>
      <c r="M605" s="190"/>
      <c r="N605" s="184"/>
      <c r="O605" s="184"/>
      <c r="P605" s="190"/>
      <c r="Q605" s="184"/>
      <c r="R605" s="184"/>
      <c r="S605" s="190"/>
      <c r="T605" s="184"/>
      <c r="U605" s="184"/>
      <c r="V605" s="190"/>
      <c r="W605" s="184"/>
      <c r="X605" s="184"/>
      <c r="Y605" s="190"/>
      <c r="Z605" s="184"/>
      <c r="AA605" s="184"/>
      <c r="AB605" s="190"/>
      <c r="AC605" s="184"/>
      <c r="AD605" s="184"/>
      <c r="AE605" s="190"/>
      <c r="AF605" s="184"/>
      <c r="AG605" s="184"/>
      <c r="AH605" s="190"/>
      <c r="AI605" s="184"/>
      <c r="AJ605" s="184"/>
      <c r="AK605" s="190"/>
      <c r="AL605" s="184"/>
      <c r="AM605" s="184"/>
      <c r="AN605" s="184"/>
      <c r="AO605" s="184"/>
      <c r="AP605" s="190"/>
      <c r="AQ605" s="190"/>
      <c r="AR605" s="190"/>
      <c r="AS605" s="184"/>
      <c r="AT605" s="184"/>
      <c r="AU605" s="190"/>
      <c r="AV605" s="300"/>
    </row>
    <row r="606" spans="1:48" ht="26.4">
      <c r="A606" s="359"/>
      <c r="B606" s="356"/>
      <c r="C606" s="356"/>
      <c r="D606" s="188" t="s">
        <v>2</v>
      </c>
      <c r="E606" s="233">
        <f t="shared" si="475"/>
        <v>0</v>
      </c>
      <c r="F606" s="233">
        <f t="shared" si="475"/>
        <v>0</v>
      </c>
      <c r="G606" s="186" t="e">
        <f t="shared" si="478"/>
        <v>#DIV/0!</v>
      </c>
      <c r="H606" s="184"/>
      <c r="I606" s="184"/>
      <c r="J606" s="190"/>
      <c r="K606" s="184"/>
      <c r="L606" s="184"/>
      <c r="M606" s="190"/>
      <c r="N606" s="184"/>
      <c r="O606" s="184"/>
      <c r="P606" s="190"/>
      <c r="Q606" s="184"/>
      <c r="R606" s="184"/>
      <c r="S606" s="190"/>
      <c r="T606" s="184"/>
      <c r="U606" s="184"/>
      <c r="V606" s="190"/>
      <c r="W606" s="184"/>
      <c r="X606" s="184"/>
      <c r="Y606" s="190"/>
      <c r="Z606" s="184"/>
      <c r="AA606" s="184"/>
      <c r="AB606" s="190"/>
      <c r="AC606" s="184"/>
      <c r="AD606" s="184"/>
      <c r="AE606" s="190"/>
      <c r="AF606" s="184"/>
      <c r="AG606" s="184"/>
      <c r="AH606" s="190"/>
      <c r="AI606" s="184"/>
      <c r="AJ606" s="184"/>
      <c r="AK606" s="190"/>
      <c r="AL606" s="190"/>
      <c r="AM606" s="190"/>
      <c r="AN606" s="184"/>
      <c r="AO606" s="184"/>
      <c r="AP606" s="190"/>
      <c r="AQ606" s="190"/>
      <c r="AR606" s="190"/>
      <c r="AS606" s="184"/>
      <c r="AT606" s="184"/>
      <c r="AU606" s="190"/>
      <c r="AV606" s="300"/>
    </row>
    <row r="607" spans="1:48" ht="36">
      <c r="A607" s="359"/>
      <c r="B607" s="356"/>
      <c r="C607" s="356"/>
      <c r="D607" s="209" t="s">
        <v>456</v>
      </c>
      <c r="E607" s="233">
        <f t="shared" si="475"/>
        <v>7</v>
      </c>
      <c r="F607" s="233">
        <f t="shared" si="475"/>
        <v>0</v>
      </c>
      <c r="G607" s="186">
        <f t="shared" si="478"/>
        <v>0</v>
      </c>
      <c r="H607" s="184"/>
      <c r="I607" s="184"/>
      <c r="J607" s="190"/>
      <c r="K607" s="184"/>
      <c r="L607" s="184"/>
      <c r="M607" s="190"/>
      <c r="N607" s="184"/>
      <c r="O607" s="184"/>
      <c r="P607" s="190"/>
      <c r="Q607" s="184"/>
      <c r="R607" s="184"/>
      <c r="S607" s="190"/>
      <c r="T607" s="184"/>
      <c r="U607" s="184"/>
      <c r="V607" s="190"/>
      <c r="W607" s="184"/>
      <c r="X607" s="184"/>
      <c r="Y607" s="190"/>
      <c r="Z607" s="184"/>
      <c r="AA607" s="184"/>
      <c r="AB607" s="190"/>
      <c r="AC607" s="204"/>
      <c r="AD607" s="184"/>
      <c r="AE607" s="190"/>
      <c r="AF607" s="204">
        <v>7</v>
      </c>
      <c r="AG607" s="184"/>
      <c r="AH607" s="190"/>
      <c r="AI607" s="184"/>
      <c r="AJ607" s="184"/>
      <c r="AK607" s="190"/>
      <c r="AL607" s="190"/>
      <c r="AM607" s="190"/>
      <c r="AN607" s="184"/>
      <c r="AO607" s="184"/>
      <c r="AP607" s="190"/>
      <c r="AQ607" s="190"/>
      <c r="AR607" s="190"/>
      <c r="AS607" s="184"/>
      <c r="AT607" s="184"/>
      <c r="AU607" s="190"/>
      <c r="AV607" s="300"/>
    </row>
    <row r="608" spans="1:48" ht="27">
      <c r="A608" s="359"/>
      <c r="B608" s="356"/>
      <c r="C608" s="356"/>
      <c r="D608" s="189" t="s">
        <v>273</v>
      </c>
      <c r="E608" s="233">
        <f t="shared" ref="E608:F620" si="482">H608+K608+N608+Q608+T608+W608+Z608+AC608+AF608+AI608+AN608+AS608</f>
        <v>0</v>
      </c>
      <c r="F608" s="233">
        <f t="shared" si="482"/>
        <v>0</v>
      </c>
      <c r="G608" s="186" t="e">
        <f t="shared" si="478"/>
        <v>#DIV/0!</v>
      </c>
      <c r="H608" s="184"/>
      <c r="I608" s="184"/>
      <c r="J608" s="190"/>
      <c r="K608" s="184"/>
      <c r="L608" s="184"/>
      <c r="M608" s="190"/>
      <c r="N608" s="184"/>
      <c r="O608" s="184"/>
      <c r="P608" s="190"/>
      <c r="Q608" s="184"/>
      <c r="R608" s="184"/>
      <c r="S608" s="190"/>
      <c r="T608" s="184"/>
      <c r="U608" s="184"/>
      <c r="V608" s="190"/>
      <c r="W608" s="184"/>
      <c r="X608" s="184"/>
      <c r="Y608" s="190"/>
      <c r="Z608" s="184"/>
      <c r="AA608" s="184"/>
      <c r="AB608" s="190"/>
      <c r="AC608" s="204"/>
      <c r="AD608" s="184"/>
      <c r="AE608" s="190"/>
      <c r="AF608" s="204"/>
      <c r="AG608" s="184"/>
      <c r="AH608" s="190"/>
      <c r="AI608" s="184"/>
      <c r="AJ608" s="184"/>
      <c r="AK608" s="190"/>
      <c r="AL608" s="190"/>
      <c r="AM608" s="190"/>
      <c r="AN608" s="184"/>
      <c r="AO608" s="184"/>
      <c r="AP608" s="190"/>
      <c r="AQ608" s="190"/>
      <c r="AR608" s="190"/>
      <c r="AS608" s="184"/>
      <c r="AT608" s="184"/>
      <c r="AU608" s="190"/>
      <c r="AV608" s="300"/>
    </row>
    <row r="609" spans="1:48">
      <c r="A609" s="360"/>
      <c r="B609" s="357"/>
      <c r="C609" s="357"/>
      <c r="D609" s="209" t="s">
        <v>441</v>
      </c>
      <c r="E609" s="233">
        <f t="shared" si="482"/>
        <v>10</v>
      </c>
      <c r="F609" s="233">
        <f t="shared" si="482"/>
        <v>0</v>
      </c>
      <c r="G609" s="186">
        <f t="shared" si="478"/>
        <v>0</v>
      </c>
      <c r="H609" s="184"/>
      <c r="I609" s="184"/>
      <c r="J609" s="190"/>
      <c r="K609" s="184"/>
      <c r="L609" s="184"/>
      <c r="M609" s="190"/>
      <c r="N609" s="184"/>
      <c r="O609" s="184"/>
      <c r="P609" s="190"/>
      <c r="Q609" s="184"/>
      <c r="R609" s="184"/>
      <c r="S609" s="190"/>
      <c r="T609" s="184"/>
      <c r="U609" s="184"/>
      <c r="V609" s="190"/>
      <c r="W609" s="184"/>
      <c r="X609" s="184"/>
      <c r="Y609" s="190"/>
      <c r="Z609" s="184"/>
      <c r="AA609" s="184"/>
      <c r="AB609" s="190"/>
      <c r="AC609" s="204"/>
      <c r="AD609" s="184"/>
      <c r="AE609" s="190"/>
      <c r="AF609" s="204">
        <v>10</v>
      </c>
      <c r="AG609" s="184"/>
      <c r="AH609" s="190"/>
      <c r="AI609" s="184"/>
      <c r="AJ609" s="184"/>
      <c r="AK609" s="190"/>
      <c r="AL609" s="190"/>
      <c r="AM609" s="190"/>
      <c r="AN609" s="184"/>
      <c r="AO609" s="184"/>
      <c r="AP609" s="190"/>
      <c r="AQ609" s="190"/>
      <c r="AR609" s="190"/>
      <c r="AS609" s="184"/>
      <c r="AT609" s="184"/>
      <c r="AU609" s="190"/>
      <c r="AV609" s="239"/>
    </row>
    <row r="610" spans="1:48">
      <c r="A610" s="358" t="s">
        <v>411</v>
      </c>
      <c r="B610" s="355" t="s">
        <v>407</v>
      </c>
      <c r="C610" s="355" t="s">
        <v>440</v>
      </c>
      <c r="D610" s="192" t="s">
        <v>41</v>
      </c>
      <c r="E610" s="233">
        <f t="shared" si="482"/>
        <v>6032.8018000000002</v>
      </c>
      <c r="F610" s="233">
        <f t="shared" si="482"/>
        <v>0</v>
      </c>
      <c r="G610" s="186">
        <f t="shared" si="478"/>
        <v>0</v>
      </c>
      <c r="H610" s="186">
        <f>H611+H612+H613+H615</f>
        <v>0</v>
      </c>
      <c r="I610" s="186">
        <f t="shared" ref="I610:AU610" si="483">I611+I612+I613+I615</f>
        <v>0</v>
      </c>
      <c r="J610" s="186">
        <f t="shared" si="483"/>
        <v>0</v>
      </c>
      <c r="K610" s="186">
        <f t="shared" si="483"/>
        <v>0</v>
      </c>
      <c r="L610" s="186">
        <f t="shared" si="483"/>
        <v>0</v>
      </c>
      <c r="M610" s="186">
        <f t="shared" si="483"/>
        <v>0</v>
      </c>
      <c r="N610" s="186">
        <f t="shared" si="483"/>
        <v>0</v>
      </c>
      <c r="O610" s="186">
        <f t="shared" si="483"/>
        <v>0</v>
      </c>
      <c r="P610" s="186">
        <f t="shared" si="483"/>
        <v>0</v>
      </c>
      <c r="Q610" s="186">
        <f t="shared" si="483"/>
        <v>0</v>
      </c>
      <c r="R610" s="186">
        <f t="shared" si="483"/>
        <v>0</v>
      </c>
      <c r="S610" s="186">
        <f t="shared" si="483"/>
        <v>0</v>
      </c>
      <c r="T610" s="186">
        <f t="shared" si="483"/>
        <v>0</v>
      </c>
      <c r="U610" s="186">
        <f t="shared" si="483"/>
        <v>0</v>
      </c>
      <c r="V610" s="186">
        <f t="shared" si="483"/>
        <v>0</v>
      </c>
      <c r="W610" s="186">
        <f t="shared" si="483"/>
        <v>0</v>
      </c>
      <c r="X610" s="186">
        <f t="shared" si="483"/>
        <v>0</v>
      </c>
      <c r="Y610" s="186">
        <f t="shared" si="483"/>
        <v>0</v>
      </c>
      <c r="Z610" s="186">
        <f t="shared" si="483"/>
        <v>0</v>
      </c>
      <c r="AA610" s="186">
        <f t="shared" si="483"/>
        <v>0</v>
      </c>
      <c r="AB610" s="186">
        <f t="shared" si="483"/>
        <v>0</v>
      </c>
      <c r="AC610" s="186">
        <f t="shared" si="483"/>
        <v>0</v>
      </c>
      <c r="AD610" s="186">
        <f t="shared" si="483"/>
        <v>0</v>
      </c>
      <c r="AE610" s="186">
        <f t="shared" si="483"/>
        <v>0</v>
      </c>
      <c r="AF610" s="186">
        <f t="shared" si="483"/>
        <v>6032.8018000000002</v>
      </c>
      <c r="AG610" s="186">
        <f t="shared" si="483"/>
        <v>0</v>
      </c>
      <c r="AH610" s="186">
        <f t="shared" si="483"/>
        <v>0</v>
      </c>
      <c r="AI610" s="186">
        <f t="shared" si="483"/>
        <v>0</v>
      </c>
      <c r="AJ610" s="186">
        <f t="shared" si="483"/>
        <v>0</v>
      </c>
      <c r="AK610" s="186">
        <f t="shared" si="483"/>
        <v>0</v>
      </c>
      <c r="AL610" s="186">
        <f t="shared" si="483"/>
        <v>0</v>
      </c>
      <c r="AM610" s="186">
        <f t="shared" si="483"/>
        <v>0</v>
      </c>
      <c r="AN610" s="186">
        <f t="shared" si="483"/>
        <v>0</v>
      </c>
      <c r="AO610" s="186">
        <f t="shared" si="483"/>
        <v>0</v>
      </c>
      <c r="AP610" s="186">
        <f t="shared" si="483"/>
        <v>0</v>
      </c>
      <c r="AQ610" s="186">
        <f t="shared" si="483"/>
        <v>0</v>
      </c>
      <c r="AR610" s="186">
        <f t="shared" si="483"/>
        <v>0</v>
      </c>
      <c r="AS610" s="186">
        <f t="shared" si="483"/>
        <v>0</v>
      </c>
      <c r="AT610" s="186">
        <f t="shared" si="483"/>
        <v>0</v>
      </c>
      <c r="AU610" s="186">
        <f t="shared" si="483"/>
        <v>0</v>
      </c>
      <c r="AV610" s="300"/>
    </row>
    <row r="611" spans="1:48">
      <c r="A611" s="359"/>
      <c r="B611" s="356"/>
      <c r="C611" s="356"/>
      <c r="D611" s="188" t="s">
        <v>37</v>
      </c>
      <c r="E611" s="233">
        <f t="shared" si="482"/>
        <v>605.36270000000002</v>
      </c>
      <c r="F611" s="233">
        <f t="shared" si="482"/>
        <v>0</v>
      </c>
      <c r="G611" s="186">
        <f t="shared" si="478"/>
        <v>0</v>
      </c>
      <c r="H611" s="184"/>
      <c r="I611" s="184"/>
      <c r="J611" s="190"/>
      <c r="K611" s="184"/>
      <c r="L611" s="184"/>
      <c r="M611" s="190"/>
      <c r="N611" s="184"/>
      <c r="O611" s="184"/>
      <c r="P611" s="190"/>
      <c r="Q611" s="184"/>
      <c r="R611" s="184"/>
      <c r="S611" s="190"/>
      <c r="T611" s="184"/>
      <c r="U611" s="184"/>
      <c r="V611" s="190"/>
      <c r="W611" s="184"/>
      <c r="X611" s="184"/>
      <c r="Y611" s="190"/>
      <c r="Z611" s="184"/>
      <c r="AA611" s="184"/>
      <c r="AB611" s="190"/>
      <c r="AC611" s="184"/>
      <c r="AD611" s="184"/>
      <c r="AE611" s="190"/>
      <c r="AF611" s="184">
        <f>300+305.3627</f>
        <v>605.36270000000002</v>
      </c>
      <c r="AG611" s="184"/>
      <c r="AH611" s="190"/>
      <c r="AI611" s="184"/>
      <c r="AJ611" s="184"/>
      <c r="AK611" s="190"/>
      <c r="AL611" s="184"/>
      <c r="AM611" s="184"/>
      <c r="AN611" s="184"/>
      <c r="AO611" s="184"/>
      <c r="AP611" s="190"/>
      <c r="AQ611" s="190"/>
      <c r="AR611" s="190"/>
      <c r="AS611" s="184"/>
      <c r="AT611" s="184"/>
      <c r="AU611" s="190"/>
      <c r="AV611" s="300"/>
    </row>
    <row r="612" spans="1:48" ht="26.4">
      <c r="A612" s="359"/>
      <c r="B612" s="356"/>
      <c r="C612" s="356"/>
      <c r="D612" s="188" t="s">
        <v>2</v>
      </c>
      <c r="E612" s="233">
        <f t="shared" si="482"/>
        <v>946.83910000000003</v>
      </c>
      <c r="F612" s="233">
        <f t="shared" si="482"/>
        <v>0</v>
      </c>
      <c r="G612" s="186">
        <f t="shared" si="478"/>
        <v>0</v>
      </c>
      <c r="H612" s="184"/>
      <c r="I612" s="184"/>
      <c r="J612" s="190"/>
      <c r="K612" s="184"/>
      <c r="L612" s="184"/>
      <c r="M612" s="190"/>
      <c r="N612" s="184"/>
      <c r="O612" s="184"/>
      <c r="P612" s="190"/>
      <c r="Q612" s="184"/>
      <c r="R612" s="184"/>
      <c r="S612" s="190"/>
      <c r="T612" s="184"/>
      <c r="U612" s="184"/>
      <c r="V612" s="190"/>
      <c r="W612" s="184"/>
      <c r="X612" s="184"/>
      <c r="Y612" s="190"/>
      <c r="Z612" s="184"/>
      <c r="AA612" s="184"/>
      <c r="AB612" s="190"/>
      <c r="AC612" s="184"/>
      <c r="AD612" s="184"/>
      <c r="AE612" s="190"/>
      <c r="AF612" s="184">
        <f>400+546.8391</f>
        <v>946.83910000000003</v>
      </c>
      <c r="AG612" s="184"/>
      <c r="AH612" s="190"/>
      <c r="AI612" s="184"/>
      <c r="AJ612" s="184"/>
      <c r="AK612" s="190"/>
      <c r="AL612" s="190"/>
      <c r="AM612" s="190"/>
      <c r="AN612" s="184"/>
      <c r="AO612" s="184"/>
      <c r="AP612" s="190"/>
      <c r="AQ612" s="190"/>
      <c r="AR612" s="190"/>
      <c r="AS612" s="184"/>
      <c r="AT612" s="184"/>
      <c r="AU612" s="190"/>
      <c r="AV612" s="300"/>
    </row>
    <row r="613" spans="1:48" ht="36">
      <c r="A613" s="359"/>
      <c r="B613" s="356"/>
      <c r="C613" s="356"/>
      <c r="D613" s="209" t="s">
        <v>456</v>
      </c>
      <c r="E613" s="233">
        <f t="shared" si="482"/>
        <v>4370.6000000000004</v>
      </c>
      <c r="F613" s="233">
        <f t="shared" si="482"/>
        <v>0</v>
      </c>
      <c r="G613" s="186">
        <f t="shared" si="478"/>
        <v>0</v>
      </c>
      <c r="H613" s="184"/>
      <c r="I613" s="184"/>
      <c r="J613" s="190"/>
      <c r="K613" s="184"/>
      <c r="L613" s="184"/>
      <c r="M613" s="190"/>
      <c r="N613" s="184"/>
      <c r="O613" s="184"/>
      <c r="P613" s="190"/>
      <c r="Q613" s="184"/>
      <c r="R613" s="184"/>
      <c r="S613" s="190"/>
      <c r="T613" s="184"/>
      <c r="U613" s="184"/>
      <c r="V613" s="190"/>
      <c r="W613" s="184"/>
      <c r="X613" s="184"/>
      <c r="Y613" s="190"/>
      <c r="Z613" s="184"/>
      <c r="AA613" s="184"/>
      <c r="AB613" s="190"/>
      <c r="AC613" s="204"/>
      <c r="AD613" s="184"/>
      <c r="AE613" s="190"/>
      <c r="AF613" s="184">
        <f>2000+40.1+2330.5</f>
        <v>4370.6000000000004</v>
      </c>
      <c r="AG613" s="184"/>
      <c r="AH613" s="190"/>
      <c r="AI613" s="184"/>
      <c r="AJ613" s="184"/>
      <c r="AK613" s="190"/>
      <c r="AL613" s="190"/>
      <c r="AM613" s="190"/>
      <c r="AN613" s="184"/>
      <c r="AO613" s="184"/>
      <c r="AP613" s="190"/>
      <c r="AQ613" s="190"/>
      <c r="AR613" s="190"/>
      <c r="AS613" s="184"/>
      <c r="AT613" s="184"/>
      <c r="AU613" s="190"/>
      <c r="AV613" s="300"/>
    </row>
    <row r="614" spans="1:48" ht="27">
      <c r="A614" s="359"/>
      <c r="B614" s="356"/>
      <c r="C614" s="356"/>
      <c r="D614" s="189" t="s">
        <v>273</v>
      </c>
      <c r="E614" s="233">
        <f t="shared" si="482"/>
        <v>0</v>
      </c>
      <c r="F614" s="233">
        <f t="shared" si="482"/>
        <v>0</v>
      </c>
      <c r="G614" s="186" t="e">
        <f t="shared" si="478"/>
        <v>#DIV/0!</v>
      </c>
      <c r="H614" s="184"/>
      <c r="I614" s="184"/>
      <c r="J614" s="190"/>
      <c r="K614" s="184"/>
      <c r="L614" s="184"/>
      <c r="M614" s="190"/>
      <c r="N614" s="184"/>
      <c r="O614" s="184"/>
      <c r="P614" s="190"/>
      <c r="Q614" s="184"/>
      <c r="R614" s="184"/>
      <c r="S614" s="190"/>
      <c r="T614" s="184"/>
      <c r="U614" s="184"/>
      <c r="V614" s="190"/>
      <c r="W614" s="184"/>
      <c r="X614" s="184"/>
      <c r="Y614" s="190"/>
      <c r="Z614" s="184"/>
      <c r="AA614" s="184"/>
      <c r="AB614" s="190"/>
      <c r="AC614" s="204"/>
      <c r="AD614" s="184"/>
      <c r="AE614" s="190"/>
      <c r="AF614" s="184"/>
      <c r="AG614" s="184"/>
      <c r="AH614" s="190"/>
      <c r="AI614" s="184"/>
      <c r="AJ614" s="184"/>
      <c r="AK614" s="190"/>
      <c r="AL614" s="190"/>
      <c r="AM614" s="190"/>
      <c r="AN614" s="184"/>
      <c r="AO614" s="184"/>
      <c r="AP614" s="190"/>
      <c r="AQ614" s="190"/>
      <c r="AR614" s="190"/>
      <c r="AS614" s="184"/>
      <c r="AT614" s="184"/>
      <c r="AU614" s="190"/>
      <c r="AV614" s="300"/>
    </row>
    <row r="615" spans="1:48">
      <c r="A615" s="360"/>
      <c r="B615" s="357"/>
      <c r="C615" s="357"/>
      <c r="D615" s="209" t="s">
        <v>441</v>
      </c>
      <c r="E615" s="233">
        <f t="shared" si="482"/>
        <v>110</v>
      </c>
      <c r="F615" s="233">
        <f t="shared" si="482"/>
        <v>0</v>
      </c>
      <c r="G615" s="186">
        <f t="shared" si="478"/>
        <v>0</v>
      </c>
      <c r="H615" s="184"/>
      <c r="I615" s="184"/>
      <c r="J615" s="190"/>
      <c r="K615" s="184"/>
      <c r="L615" s="184"/>
      <c r="M615" s="190"/>
      <c r="N615" s="184"/>
      <c r="O615" s="184"/>
      <c r="P615" s="190"/>
      <c r="Q615" s="184"/>
      <c r="R615" s="184"/>
      <c r="S615" s="190"/>
      <c r="T615" s="184"/>
      <c r="U615" s="184"/>
      <c r="V615" s="190"/>
      <c r="W615" s="184"/>
      <c r="X615" s="184"/>
      <c r="Y615" s="190"/>
      <c r="Z615" s="184"/>
      <c r="AA615" s="184"/>
      <c r="AB615" s="190"/>
      <c r="AC615" s="204"/>
      <c r="AD615" s="184"/>
      <c r="AE615" s="190"/>
      <c r="AF615" s="204">
        <v>110</v>
      </c>
      <c r="AG615" s="184"/>
      <c r="AH615" s="190"/>
      <c r="AI615" s="184"/>
      <c r="AJ615" s="184"/>
      <c r="AK615" s="190"/>
      <c r="AL615" s="190"/>
      <c r="AM615" s="190"/>
      <c r="AN615" s="184"/>
      <c r="AO615" s="184"/>
      <c r="AP615" s="190"/>
      <c r="AQ615" s="190"/>
      <c r="AR615" s="190"/>
      <c r="AS615" s="184"/>
      <c r="AT615" s="184"/>
      <c r="AU615" s="190"/>
      <c r="AV615" s="239"/>
    </row>
    <row r="616" spans="1:48">
      <c r="A616" s="358" t="s">
        <v>412</v>
      </c>
      <c r="B616" s="355" t="s">
        <v>414</v>
      </c>
      <c r="C616" s="355" t="s">
        <v>440</v>
      </c>
      <c r="D616" s="192" t="s">
        <v>41</v>
      </c>
      <c r="E616" s="233">
        <f t="shared" si="482"/>
        <v>275.60899999999998</v>
      </c>
      <c r="F616" s="233">
        <f t="shared" si="482"/>
        <v>275.60899999999998</v>
      </c>
      <c r="G616" s="186">
        <f t="shared" si="478"/>
        <v>100</v>
      </c>
      <c r="H616" s="186">
        <f>H617+H618+H619+H621</f>
        <v>0</v>
      </c>
      <c r="I616" s="186">
        <f t="shared" ref="I616:AU616" si="484">I617+I618+I619+I621</f>
        <v>0</v>
      </c>
      <c r="J616" s="186">
        <f t="shared" si="484"/>
        <v>0</v>
      </c>
      <c r="K616" s="186">
        <f t="shared" si="484"/>
        <v>0</v>
      </c>
      <c r="L616" s="186">
        <f t="shared" si="484"/>
        <v>0</v>
      </c>
      <c r="M616" s="186">
        <f t="shared" si="484"/>
        <v>0</v>
      </c>
      <c r="N616" s="186">
        <f t="shared" si="484"/>
        <v>0</v>
      </c>
      <c r="O616" s="186">
        <f t="shared" si="484"/>
        <v>0</v>
      </c>
      <c r="P616" s="186">
        <f t="shared" si="484"/>
        <v>0</v>
      </c>
      <c r="Q616" s="186">
        <f t="shared" si="484"/>
        <v>0</v>
      </c>
      <c r="R616" s="186">
        <f t="shared" si="484"/>
        <v>0</v>
      </c>
      <c r="S616" s="186">
        <f t="shared" si="484"/>
        <v>0</v>
      </c>
      <c r="T616" s="186">
        <f t="shared" si="484"/>
        <v>0</v>
      </c>
      <c r="U616" s="186">
        <f t="shared" si="484"/>
        <v>0</v>
      </c>
      <c r="V616" s="186">
        <f t="shared" si="484"/>
        <v>0</v>
      </c>
      <c r="W616" s="186">
        <f t="shared" si="484"/>
        <v>0</v>
      </c>
      <c r="X616" s="186">
        <f t="shared" si="484"/>
        <v>0</v>
      </c>
      <c r="Y616" s="186">
        <f t="shared" si="484"/>
        <v>0</v>
      </c>
      <c r="Z616" s="186">
        <f t="shared" si="484"/>
        <v>0</v>
      </c>
      <c r="AA616" s="186">
        <f t="shared" si="484"/>
        <v>0</v>
      </c>
      <c r="AB616" s="186">
        <f t="shared" si="484"/>
        <v>0</v>
      </c>
      <c r="AC616" s="186">
        <f t="shared" si="484"/>
        <v>275.60899999999998</v>
      </c>
      <c r="AD616" s="186">
        <f t="shared" si="484"/>
        <v>275.60899999999998</v>
      </c>
      <c r="AE616" s="186">
        <f t="shared" si="484"/>
        <v>0</v>
      </c>
      <c r="AF616" s="186">
        <f t="shared" si="484"/>
        <v>0</v>
      </c>
      <c r="AG616" s="186">
        <f t="shared" si="484"/>
        <v>0</v>
      </c>
      <c r="AH616" s="186">
        <f t="shared" si="484"/>
        <v>0</v>
      </c>
      <c r="AI616" s="186">
        <f t="shared" si="484"/>
        <v>0</v>
      </c>
      <c r="AJ616" s="186">
        <f t="shared" si="484"/>
        <v>0</v>
      </c>
      <c r="AK616" s="186">
        <f t="shared" si="484"/>
        <v>0</v>
      </c>
      <c r="AL616" s="186">
        <f t="shared" si="484"/>
        <v>0</v>
      </c>
      <c r="AM616" s="186">
        <f t="shared" si="484"/>
        <v>0</v>
      </c>
      <c r="AN616" s="186">
        <f t="shared" si="484"/>
        <v>0</v>
      </c>
      <c r="AO616" s="186">
        <f t="shared" si="484"/>
        <v>0</v>
      </c>
      <c r="AP616" s="186">
        <f t="shared" si="484"/>
        <v>0</v>
      </c>
      <c r="AQ616" s="186">
        <f t="shared" si="484"/>
        <v>0</v>
      </c>
      <c r="AR616" s="186">
        <f t="shared" si="484"/>
        <v>0</v>
      </c>
      <c r="AS616" s="186">
        <f t="shared" si="484"/>
        <v>0</v>
      </c>
      <c r="AT616" s="186">
        <f t="shared" si="484"/>
        <v>0</v>
      </c>
      <c r="AU616" s="186">
        <f t="shared" si="484"/>
        <v>0</v>
      </c>
      <c r="AV616" s="300"/>
    </row>
    <row r="617" spans="1:48">
      <c r="A617" s="359"/>
      <c r="B617" s="356"/>
      <c r="C617" s="356"/>
      <c r="D617" s="188" t="s">
        <v>37</v>
      </c>
      <c r="E617" s="233">
        <f t="shared" si="482"/>
        <v>0</v>
      </c>
      <c r="F617" s="233">
        <f t="shared" si="482"/>
        <v>0</v>
      </c>
      <c r="G617" s="186" t="e">
        <f t="shared" si="478"/>
        <v>#DIV/0!</v>
      </c>
      <c r="H617" s="184"/>
      <c r="I617" s="184"/>
      <c r="J617" s="190"/>
      <c r="K617" s="184"/>
      <c r="L617" s="184"/>
      <c r="M617" s="190"/>
      <c r="N617" s="184"/>
      <c r="O617" s="184"/>
      <c r="P617" s="190"/>
      <c r="Q617" s="184"/>
      <c r="R617" s="184"/>
      <c r="S617" s="190"/>
      <c r="T617" s="184"/>
      <c r="U617" s="184"/>
      <c r="V617" s="190"/>
      <c r="W617" s="184"/>
      <c r="X617" s="184"/>
      <c r="Y617" s="190"/>
      <c r="Z617" s="184"/>
      <c r="AA617" s="184"/>
      <c r="AB617" s="190"/>
      <c r="AC617" s="184"/>
      <c r="AD617" s="184"/>
      <c r="AE617" s="190"/>
      <c r="AF617" s="184"/>
      <c r="AG617" s="184"/>
      <c r="AH617" s="190"/>
      <c r="AI617" s="184"/>
      <c r="AJ617" s="184"/>
      <c r="AK617" s="190"/>
      <c r="AL617" s="184"/>
      <c r="AM617" s="184"/>
      <c r="AN617" s="184"/>
      <c r="AO617" s="184"/>
      <c r="AP617" s="190"/>
      <c r="AQ617" s="190"/>
      <c r="AR617" s="190"/>
      <c r="AS617" s="184"/>
      <c r="AT617" s="184"/>
      <c r="AU617" s="190"/>
      <c r="AV617" s="300"/>
    </row>
    <row r="618" spans="1:48" ht="26.4">
      <c r="A618" s="359"/>
      <c r="B618" s="356"/>
      <c r="C618" s="356"/>
      <c r="D618" s="188" t="s">
        <v>2</v>
      </c>
      <c r="E618" s="233">
        <f t="shared" si="482"/>
        <v>0</v>
      </c>
      <c r="F618" s="233">
        <f t="shared" si="482"/>
        <v>0</v>
      </c>
      <c r="G618" s="186" t="e">
        <f t="shared" si="478"/>
        <v>#DIV/0!</v>
      </c>
      <c r="H618" s="184"/>
      <c r="I618" s="184"/>
      <c r="J618" s="190"/>
      <c r="K618" s="184"/>
      <c r="L618" s="184"/>
      <c r="M618" s="190"/>
      <c r="N618" s="184"/>
      <c r="O618" s="184"/>
      <c r="P618" s="190"/>
      <c r="Q618" s="184"/>
      <c r="R618" s="184"/>
      <c r="S618" s="190"/>
      <c r="T618" s="184"/>
      <c r="U618" s="184"/>
      <c r="V618" s="190"/>
      <c r="W618" s="184"/>
      <c r="X618" s="184"/>
      <c r="Y618" s="190"/>
      <c r="Z618" s="184"/>
      <c r="AA618" s="184"/>
      <c r="AB618" s="190"/>
      <c r="AC618" s="184"/>
      <c r="AD618" s="184"/>
      <c r="AE618" s="190"/>
      <c r="AF618" s="184"/>
      <c r="AG618" s="184"/>
      <c r="AH618" s="190"/>
      <c r="AI618" s="184"/>
      <c r="AJ618" s="184"/>
      <c r="AK618" s="190"/>
      <c r="AL618" s="190"/>
      <c r="AM618" s="190"/>
      <c r="AN618" s="184"/>
      <c r="AO618" s="184"/>
      <c r="AP618" s="190"/>
      <c r="AQ618" s="190"/>
      <c r="AR618" s="190"/>
      <c r="AS618" s="184"/>
      <c r="AT618" s="184"/>
      <c r="AU618" s="190"/>
      <c r="AV618" s="300"/>
    </row>
    <row r="619" spans="1:48" ht="36">
      <c r="A619" s="359"/>
      <c r="B619" s="356"/>
      <c r="C619" s="356"/>
      <c r="D619" s="209" t="s">
        <v>456</v>
      </c>
      <c r="E619" s="233">
        <f t="shared" si="482"/>
        <v>275.60899999999998</v>
      </c>
      <c r="F619" s="233">
        <f t="shared" si="482"/>
        <v>275.60899999999998</v>
      </c>
      <c r="G619" s="186">
        <f t="shared" si="478"/>
        <v>100</v>
      </c>
      <c r="H619" s="184"/>
      <c r="I619" s="184"/>
      <c r="J619" s="190"/>
      <c r="K619" s="184"/>
      <c r="L619" s="184"/>
      <c r="M619" s="190"/>
      <c r="N619" s="184"/>
      <c r="O619" s="184"/>
      <c r="P619" s="190"/>
      <c r="Q619" s="184"/>
      <c r="R619" s="184"/>
      <c r="S619" s="190"/>
      <c r="T619" s="184"/>
      <c r="U619" s="184"/>
      <c r="V619" s="190"/>
      <c r="W619" s="184"/>
      <c r="X619" s="184"/>
      <c r="Y619" s="190"/>
      <c r="Z619" s="184"/>
      <c r="AA619" s="184"/>
      <c r="AB619" s="190"/>
      <c r="AC619" s="204">
        <v>275.60899999999998</v>
      </c>
      <c r="AD619" s="204">
        <v>275.60899999999998</v>
      </c>
      <c r="AE619" s="190"/>
      <c r="AF619" s="184"/>
      <c r="AG619" s="184"/>
      <c r="AH619" s="190"/>
      <c r="AI619" s="184"/>
      <c r="AJ619" s="184"/>
      <c r="AK619" s="190"/>
      <c r="AL619" s="190"/>
      <c r="AM619" s="190"/>
      <c r="AN619" s="184"/>
      <c r="AO619" s="184"/>
      <c r="AP619" s="190"/>
      <c r="AQ619" s="190"/>
      <c r="AR619" s="190"/>
      <c r="AS619" s="184"/>
      <c r="AT619" s="184"/>
      <c r="AU619" s="190"/>
      <c r="AV619" s="300"/>
    </row>
    <row r="620" spans="1:48" ht="27">
      <c r="A620" s="359"/>
      <c r="B620" s="356"/>
      <c r="C620" s="356"/>
      <c r="D620" s="189" t="s">
        <v>273</v>
      </c>
      <c r="E620" s="233">
        <f t="shared" si="482"/>
        <v>0</v>
      </c>
      <c r="F620" s="233">
        <f t="shared" si="482"/>
        <v>0</v>
      </c>
      <c r="G620" s="186" t="e">
        <f t="shared" si="478"/>
        <v>#DIV/0!</v>
      </c>
      <c r="H620" s="184"/>
      <c r="I620" s="184"/>
      <c r="J620" s="190"/>
      <c r="K620" s="184"/>
      <c r="L620" s="184"/>
      <c r="M620" s="190"/>
      <c r="N620" s="184"/>
      <c r="O620" s="184"/>
      <c r="P620" s="190"/>
      <c r="Q620" s="184"/>
      <c r="R620" s="184"/>
      <c r="S620" s="190"/>
      <c r="T620" s="184"/>
      <c r="U620" s="184"/>
      <c r="V620" s="190"/>
      <c r="W620" s="184"/>
      <c r="X620" s="184"/>
      <c r="Y620" s="190"/>
      <c r="Z620" s="184"/>
      <c r="AA620" s="184"/>
      <c r="AB620" s="190"/>
      <c r="AC620" s="184"/>
      <c r="AD620" s="184"/>
      <c r="AE620" s="190"/>
      <c r="AF620" s="184"/>
      <c r="AG620" s="184"/>
      <c r="AH620" s="190"/>
      <c r="AI620" s="184"/>
      <c r="AJ620" s="184"/>
      <c r="AK620" s="190"/>
      <c r="AL620" s="190"/>
      <c r="AM620" s="190"/>
      <c r="AN620" s="184"/>
      <c r="AO620" s="184"/>
      <c r="AP620" s="190"/>
      <c r="AQ620" s="190"/>
      <c r="AR620" s="190"/>
      <c r="AS620" s="184"/>
      <c r="AT620" s="184"/>
      <c r="AU620" s="190"/>
      <c r="AV620" s="300"/>
    </row>
    <row r="621" spans="1:48">
      <c r="A621" s="360"/>
      <c r="B621" s="357"/>
      <c r="C621" s="357"/>
      <c r="D621" s="209" t="s">
        <v>441</v>
      </c>
      <c r="E621" s="233"/>
      <c r="F621" s="233"/>
      <c r="G621" s="186" t="e">
        <f t="shared" si="478"/>
        <v>#DIV/0!</v>
      </c>
      <c r="H621" s="184"/>
      <c r="I621" s="184"/>
      <c r="J621" s="190"/>
      <c r="K621" s="184"/>
      <c r="L621" s="184"/>
      <c r="M621" s="190"/>
      <c r="N621" s="184"/>
      <c r="O621" s="184"/>
      <c r="P621" s="190"/>
      <c r="Q621" s="184"/>
      <c r="R621" s="184"/>
      <c r="S621" s="190"/>
      <c r="T621" s="184"/>
      <c r="U621" s="184"/>
      <c r="V621" s="190"/>
      <c r="W621" s="184"/>
      <c r="X621" s="184"/>
      <c r="Y621" s="190"/>
      <c r="Z621" s="184"/>
      <c r="AA621" s="184"/>
      <c r="AB621" s="190"/>
      <c r="AC621" s="184"/>
      <c r="AD621" s="184"/>
      <c r="AE621" s="190"/>
      <c r="AF621" s="184"/>
      <c r="AG621" s="184"/>
      <c r="AH621" s="190"/>
      <c r="AI621" s="184"/>
      <c r="AJ621" s="184"/>
      <c r="AK621" s="190"/>
      <c r="AL621" s="190"/>
      <c r="AM621" s="190"/>
      <c r="AN621" s="184"/>
      <c r="AO621" s="184"/>
      <c r="AP621" s="190"/>
      <c r="AQ621" s="190"/>
      <c r="AR621" s="190"/>
      <c r="AS621" s="184"/>
      <c r="AT621" s="184"/>
      <c r="AU621" s="190"/>
      <c r="AV621" s="239"/>
    </row>
    <row r="622" spans="1:48">
      <c r="A622" s="358" t="s">
        <v>413</v>
      </c>
      <c r="B622" s="355" t="s">
        <v>420</v>
      </c>
      <c r="C622" s="355" t="s">
        <v>440</v>
      </c>
      <c r="D622" s="192" t="s">
        <v>41</v>
      </c>
      <c r="E622" s="233">
        <f t="shared" ref="E622:F668" si="485">H622+K622+N622+Q622+T622+W622+Z622+AC622+AF622+AI622+AN622+AS622</f>
        <v>6000</v>
      </c>
      <c r="F622" s="233">
        <f t="shared" si="485"/>
        <v>4608.75</v>
      </c>
      <c r="G622" s="186">
        <f t="shared" si="478"/>
        <v>76.8125</v>
      </c>
      <c r="H622" s="186">
        <f>H623+H624+H625+H627</f>
        <v>0</v>
      </c>
      <c r="I622" s="186">
        <f t="shared" ref="I622:AU622" si="486">I623+I624+I625+I627</f>
        <v>0</v>
      </c>
      <c r="J622" s="186">
        <f t="shared" si="486"/>
        <v>0</v>
      </c>
      <c r="K622" s="186">
        <f t="shared" si="486"/>
        <v>0</v>
      </c>
      <c r="L622" s="186">
        <f t="shared" si="486"/>
        <v>0</v>
      </c>
      <c r="M622" s="186">
        <f t="shared" si="486"/>
        <v>0</v>
      </c>
      <c r="N622" s="186">
        <f t="shared" si="486"/>
        <v>0</v>
      </c>
      <c r="O622" s="186">
        <f t="shared" si="486"/>
        <v>0</v>
      </c>
      <c r="P622" s="186">
        <f t="shared" si="486"/>
        <v>0</v>
      </c>
      <c r="Q622" s="186">
        <f t="shared" si="486"/>
        <v>0</v>
      </c>
      <c r="R622" s="186">
        <f t="shared" si="486"/>
        <v>0</v>
      </c>
      <c r="S622" s="186">
        <f t="shared" si="486"/>
        <v>0</v>
      </c>
      <c r="T622" s="186">
        <f t="shared" si="486"/>
        <v>0</v>
      </c>
      <c r="U622" s="186">
        <f t="shared" si="486"/>
        <v>0</v>
      </c>
      <c r="V622" s="186">
        <f t="shared" si="486"/>
        <v>0</v>
      </c>
      <c r="W622" s="186">
        <f t="shared" si="486"/>
        <v>0</v>
      </c>
      <c r="X622" s="186">
        <f t="shared" si="486"/>
        <v>0</v>
      </c>
      <c r="Y622" s="186">
        <f t="shared" si="486"/>
        <v>0</v>
      </c>
      <c r="Z622" s="186">
        <f t="shared" si="486"/>
        <v>0</v>
      </c>
      <c r="AA622" s="186">
        <f t="shared" si="486"/>
        <v>0</v>
      </c>
      <c r="AB622" s="186">
        <f t="shared" si="486"/>
        <v>0</v>
      </c>
      <c r="AC622" s="186">
        <f t="shared" si="486"/>
        <v>1740.8000000000002</v>
      </c>
      <c r="AD622" s="186">
        <f t="shared" si="486"/>
        <v>1740.8000000000002</v>
      </c>
      <c r="AE622" s="186">
        <f t="shared" si="486"/>
        <v>0</v>
      </c>
      <c r="AF622" s="186">
        <f t="shared" si="486"/>
        <v>2867.9500000000003</v>
      </c>
      <c r="AG622" s="186">
        <f t="shared" si="486"/>
        <v>2867.9500000000003</v>
      </c>
      <c r="AH622" s="186">
        <f t="shared" si="486"/>
        <v>0</v>
      </c>
      <c r="AI622" s="186">
        <f t="shared" si="486"/>
        <v>1391.25</v>
      </c>
      <c r="AJ622" s="186">
        <f t="shared" si="486"/>
        <v>0</v>
      </c>
      <c r="AK622" s="186">
        <f t="shared" si="486"/>
        <v>0</v>
      </c>
      <c r="AL622" s="186">
        <f t="shared" si="486"/>
        <v>0</v>
      </c>
      <c r="AM622" s="186">
        <f t="shared" si="486"/>
        <v>0</v>
      </c>
      <c r="AN622" s="186">
        <f t="shared" si="486"/>
        <v>0</v>
      </c>
      <c r="AO622" s="186">
        <f t="shared" si="486"/>
        <v>0</v>
      </c>
      <c r="AP622" s="186">
        <f t="shared" si="486"/>
        <v>0</v>
      </c>
      <c r="AQ622" s="186">
        <f t="shared" si="486"/>
        <v>0</v>
      </c>
      <c r="AR622" s="186">
        <f t="shared" si="486"/>
        <v>0</v>
      </c>
      <c r="AS622" s="186">
        <f t="shared" si="486"/>
        <v>0</v>
      </c>
      <c r="AT622" s="186">
        <f t="shared" si="486"/>
        <v>0</v>
      </c>
      <c r="AU622" s="186">
        <f t="shared" si="486"/>
        <v>0</v>
      </c>
      <c r="AV622" s="300"/>
    </row>
    <row r="623" spans="1:48">
      <c r="A623" s="359"/>
      <c r="B623" s="356"/>
      <c r="C623" s="356"/>
      <c r="D623" s="188" t="s">
        <v>37</v>
      </c>
      <c r="E623" s="233">
        <f t="shared" si="485"/>
        <v>0</v>
      </c>
      <c r="F623" s="233">
        <f t="shared" si="485"/>
        <v>0</v>
      </c>
      <c r="G623" s="186" t="e">
        <f t="shared" si="478"/>
        <v>#DIV/0!</v>
      </c>
      <c r="H623" s="184"/>
      <c r="I623" s="184"/>
      <c r="J623" s="190"/>
      <c r="K623" s="184"/>
      <c r="L623" s="184"/>
      <c r="M623" s="190"/>
      <c r="N623" s="184"/>
      <c r="O623" s="184"/>
      <c r="P623" s="190"/>
      <c r="Q623" s="184"/>
      <c r="R623" s="184"/>
      <c r="S623" s="190"/>
      <c r="T623" s="184"/>
      <c r="U623" s="184"/>
      <c r="V623" s="190"/>
      <c r="W623" s="184"/>
      <c r="X623" s="184"/>
      <c r="Y623" s="190"/>
      <c r="Z623" s="184"/>
      <c r="AA623" s="184"/>
      <c r="AB623" s="190"/>
      <c r="AC623" s="184"/>
      <c r="AD623" s="184"/>
      <c r="AE623" s="190"/>
      <c r="AF623" s="184"/>
      <c r="AG623" s="184"/>
      <c r="AH623" s="190"/>
      <c r="AI623" s="184"/>
      <c r="AJ623" s="184"/>
      <c r="AK623" s="190"/>
      <c r="AL623" s="184"/>
      <c r="AM623" s="184"/>
      <c r="AN623" s="184"/>
      <c r="AO623" s="184"/>
      <c r="AP623" s="190"/>
      <c r="AQ623" s="190"/>
      <c r="AR623" s="190"/>
      <c r="AS623" s="184"/>
      <c r="AT623" s="184"/>
      <c r="AU623" s="190"/>
      <c r="AV623" s="300"/>
    </row>
    <row r="624" spans="1:48" ht="26.4">
      <c r="A624" s="359"/>
      <c r="B624" s="356"/>
      <c r="C624" s="356"/>
      <c r="D624" s="188" t="s">
        <v>2</v>
      </c>
      <c r="E624" s="233">
        <f t="shared" si="485"/>
        <v>0</v>
      </c>
      <c r="F624" s="233">
        <f t="shared" si="485"/>
        <v>0</v>
      </c>
      <c r="G624" s="186" t="e">
        <f t="shared" si="478"/>
        <v>#DIV/0!</v>
      </c>
      <c r="H624" s="184"/>
      <c r="I624" s="184"/>
      <c r="J624" s="190"/>
      <c r="K624" s="184"/>
      <c r="L624" s="184"/>
      <c r="M624" s="190"/>
      <c r="N624" s="184"/>
      <c r="O624" s="184"/>
      <c r="P624" s="190"/>
      <c r="Q624" s="184"/>
      <c r="R624" s="184"/>
      <c r="S624" s="190"/>
      <c r="T624" s="184"/>
      <c r="U624" s="184"/>
      <c r="V624" s="190"/>
      <c r="W624" s="184"/>
      <c r="X624" s="184"/>
      <c r="Y624" s="190"/>
      <c r="Z624" s="184"/>
      <c r="AA624" s="184"/>
      <c r="AB624" s="190"/>
      <c r="AC624" s="184"/>
      <c r="AD624" s="184"/>
      <c r="AE624" s="190"/>
      <c r="AF624" s="184"/>
      <c r="AG624" s="184"/>
      <c r="AH624" s="190"/>
      <c r="AI624" s="184"/>
      <c r="AJ624" s="184"/>
      <c r="AK624" s="190"/>
      <c r="AL624" s="190"/>
      <c r="AM624" s="190"/>
      <c r="AN624" s="184"/>
      <c r="AO624" s="184"/>
      <c r="AP624" s="190"/>
      <c r="AQ624" s="190"/>
      <c r="AR624" s="190"/>
      <c r="AS624" s="184"/>
      <c r="AT624" s="184"/>
      <c r="AU624" s="190"/>
      <c r="AV624" s="300"/>
    </row>
    <row r="625" spans="1:48" ht="36">
      <c r="A625" s="359"/>
      <c r="B625" s="356"/>
      <c r="C625" s="356"/>
      <c r="D625" s="209" t="s">
        <v>456</v>
      </c>
      <c r="E625" s="233">
        <f t="shared" si="485"/>
        <v>4800</v>
      </c>
      <c r="F625" s="233">
        <f t="shared" si="485"/>
        <v>3687.0600000000004</v>
      </c>
      <c r="G625" s="186">
        <f t="shared" si="478"/>
        <v>76.813749999999999</v>
      </c>
      <c r="H625" s="184"/>
      <c r="I625" s="184"/>
      <c r="J625" s="190"/>
      <c r="K625" s="184"/>
      <c r="L625" s="184"/>
      <c r="M625" s="190"/>
      <c r="N625" s="184"/>
      <c r="O625" s="184"/>
      <c r="P625" s="190"/>
      <c r="Q625" s="184"/>
      <c r="R625" s="184"/>
      <c r="S625" s="190"/>
      <c r="T625" s="184"/>
      <c r="U625" s="184"/>
      <c r="V625" s="190"/>
      <c r="W625" s="184"/>
      <c r="X625" s="184"/>
      <c r="Y625" s="190"/>
      <c r="Z625" s="184"/>
      <c r="AA625" s="184"/>
      <c r="AB625" s="190"/>
      <c r="AC625" s="184">
        <v>1392.7</v>
      </c>
      <c r="AD625" s="184">
        <v>1392.7</v>
      </c>
      <c r="AE625" s="190"/>
      <c r="AF625" s="184">
        <v>2294.36</v>
      </c>
      <c r="AG625" s="184">
        <v>2294.36</v>
      </c>
      <c r="AH625" s="190"/>
      <c r="AI625" s="184">
        <f>4800-1392.7-2294.36</f>
        <v>1112.94</v>
      </c>
      <c r="AJ625" s="184"/>
      <c r="AK625" s="190"/>
      <c r="AL625" s="190"/>
      <c r="AM625" s="190"/>
      <c r="AN625" s="184"/>
      <c r="AO625" s="184"/>
      <c r="AP625" s="190"/>
      <c r="AQ625" s="190"/>
      <c r="AR625" s="190"/>
      <c r="AS625" s="184"/>
      <c r="AT625" s="184"/>
      <c r="AU625" s="190"/>
      <c r="AV625" s="300"/>
    </row>
    <row r="626" spans="1:48" ht="27">
      <c r="A626" s="359"/>
      <c r="B626" s="356"/>
      <c r="C626" s="356"/>
      <c r="D626" s="189" t="s">
        <v>273</v>
      </c>
      <c r="E626" s="233">
        <f t="shared" si="485"/>
        <v>0</v>
      </c>
      <c r="F626" s="233">
        <f t="shared" si="485"/>
        <v>0</v>
      </c>
      <c r="G626" s="186" t="e">
        <f t="shared" si="478"/>
        <v>#DIV/0!</v>
      </c>
      <c r="H626" s="184"/>
      <c r="I626" s="184"/>
      <c r="J626" s="190"/>
      <c r="K626" s="184"/>
      <c r="L626" s="184"/>
      <c r="M626" s="190"/>
      <c r="N626" s="184"/>
      <c r="O626" s="184"/>
      <c r="P626" s="190"/>
      <c r="Q626" s="184"/>
      <c r="R626" s="184"/>
      <c r="S626" s="190"/>
      <c r="T626" s="184"/>
      <c r="U626" s="184"/>
      <c r="V626" s="190"/>
      <c r="W626" s="184"/>
      <c r="X626" s="184"/>
      <c r="Y626" s="190"/>
      <c r="Z626" s="184"/>
      <c r="AA626" s="184"/>
      <c r="AB626" s="190"/>
      <c r="AC626" s="184"/>
      <c r="AD626" s="184"/>
      <c r="AE626" s="190"/>
      <c r="AF626" s="184"/>
      <c r="AG626" s="184"/>
      <c r="AH626" s="190"/>
      <c r="AI626" s="184"/>
      <c r="AJ626" s="184"/>
      <c r="AK626" s="190"/>
      <c r="AL626" s="190"/>
      <c r="AM626" s="190"/>
      <c r="AN626" s="184"/>
      <c r="AO626" s="184"/>
      <c r="AP626" s="190"/>
      <c r="AQ626" s="190"/>
      <c r="AR626" s="190"/>
      <c r="AS626" s="184"/>
      <c r="AT626" s="184"/>
      <c r="AU626" s="190"/>
      <c r="AV626" s="300"/>
    </row>
    <row r="627" spans="1:48">
      <c r="A627" s="360"/>
      <c r="B627" s="357"/>
      <c r="C627" s="357"/>
      <c r="D627" s="209" t="s">
        <v>441</v>
      </c>
      <c r="E627" s="233">
        <f t="shared" si="485"/>
        <v>1200</v>
      </c>
      <c r="F627" s="233">
        <f t="shared" si="485"/>
        <v>921.69</v>
      </c>
      <c r="G627" s="186">
        <f t="shared" si="478"/>
        <v>76.807500000000005</v>
      </c>
      <c r="H627" s="184"/>
      <c r="I627" s="184"/>
      <c r="J627" s="190"/>
      <c r="K627" s="184"/>
      <c r="L627" s="184"/>
      <c r="M627" s="190"/>
      <c r="N627" s="184"/>
      <c r="O627" s="184"/>
      <c r="P627" s="190"/>
      <c r="Q627" s="184"/>
      <c r="R627" s="184"/>
      <c r="S627" s="190"/>
      <c r="T627" s="184"/>
      <c r="U627" s="184"/>
      <c r="V627" s="190"/>
      <c r="W627" s="184"/>
      <c r="X627" s="184"/>
      <c r="Y627" s="190"/>
      <c r="Z627" s="184"/>
      <c r="AA627" s="184"/>
      <c r="AB627" s="190"/>
      <c r="AC627" s="184">
        <v>348.1</v>
      </c>
      <c r="AD627" s="184">
        <v>348.1</v>
      </c>
      <c r="AE627" s="190"/>
      <c r="AF627" s="184">
        <v>573.59</v>
      </c>
      <c r="AG627" s="184">
        <v>573.59</v>
      </c>
      <c r="AH627" s="190"/>
      <c r="AI627" s="184">
        <f>1200-348.1-573.59</f>
        <v>278.30999999999995</v>
      </c>
      <c r="AJ627" s="184"/>
      <c r="AK627" s="190"/>
      <c r="AL627" s="190"/>
      <c r="AM627" s="190"/>
      <c r="AN627" s="184"/>
      <c r="AO627" s="184"/>
      <c r="AP627" s="190"/>
      <c r="AQ627" s="190"/>
      <c r="AR627" s="190"/>
      <c r="AS627" s="184"/>
      <c r="AT627" s="184"/>
      <c r="AU627" s="190"/>
      <c r="AV627" s="239"/>
    </row>
    <row r="628" spans="1:48">
      <c r="A628" s="358" t="s">
        <v>415</v>
      </c>
      <c r="B628" s="355" t="s">
        <v>421</v>
      </c>
      <c r="C628" s="355" t="s">
        <v>440</v>
      </c>
      <c r="D628" s="192" t="s">
        <v>41</v>
      </c>
      <c r="E628" s="233">
        <f t="shared" si="485"/>
        <v>6000</v>
      </c>
      <c r="F628" s="233">
        <f t="shared" si="485"/>
        <v>4609.1075600000004</v>
      </c>
      <c r="G628" s="186">
        <f t="shared" si="478"/>
        <v>76.818459333333351</v>
      </c>
      <c r="H628" s="186">
        <f>H629+H630+H631+H633</f>
        <v>0</v>
      </c>
      <c r="I628" s="186">
        <f t="shared" ref="I628:AU628" si="487">I629+I630+I631+I633</f>
        <v>0</v>
      </c>
      <c r="J628" s="186">
        <f t="shared" si="487"/>
        <v>0</v>
      </c>
      <c r="K628" s="186">
        <f t="shared" si="487"/>
        <v>0</v>
      </c>
      <c r="L628" s="186">
        <f t="shared" si="487"/>
        <v>0</v>
      </c>
      <c r="M628" s="186">
        <f t="shared" si="487"/>
        <v>0</v>
      </c>
      <c r="N628" s="186">
        <f t="shared" si="487"/>
        <v>0</v>
      </c>
      <c r="O628" s="186">
        <f t="shared" si="487"/>
        <v>0</v>
      </c>
      <c r="P628" s="186">
        <f t="shared" si="487"/>
        <v>0</v>
      </c>
      <c r="Q628" s="186">
        <f t="shared" si="487"/>
        <v>0</v>
      </c>
      <c r="R628" s="186">
        <f t="shared" si="487"/>
        <v>0</v>
      </c>
      <c r="S628" s="186">
        <f t="shared" si="487"/>
        <v>0</v>
      </c>
      <c r="T628" s="186">
        <f t="shared" si="487"/>
        <v>0</v>
      </c>
      <c r="U628" s="186">
        <f t="shared" si="487"/>
        <v>0</v>
      </c>
      <c r="V628" s="186">
        <f t="shared" si="487"/>
        <v>0</v>
      </c>
      <c r="W628" s="186">
        <f t="shared" si="487"/>
        <v>0</v>
      </c>
      <c r="X628" s="186">
        <f t="shared" si="487"/>
        <v>0</v>
      </c>
      <c r="Y628" s="186">
        <f t="shared" si="487"/>
        <v>0</v>
      </c>
      <c r="Z628" s="186">
        <f t="shared" si="487"/>
        <v>0</v>
      </c>
      <c r="AA628" s="186">
        <f t="shared" si="487"/>
        <v>0</v>
      </c>
      <c r="AB628" s="186">
        <f t="shared" si="487"/>
        <v>0</v>
      </c>
      <c r="AC628" s="186">
        <f t="shared" si="487"/>
        <v>1741.1575600000001</v>
      </c>
      <c r="AD628" s="186">
        <f t="shared" si="487"/>
        <v>1741.1575600000001</v>
      </c>
      <c r="AE628" s="186">
        <f t="shared" si="487"/>
        <v>0</v>
      </c>
      <c r="AF628" s="186">
        <f t="shared" si="487"/>
        <v>2867.9500000000003</v>
      </c>
      <c r="AG628" s="186">
        <f t="shared" si="487"/>
        <v>2867.9500000000003</v>
      </c>
      <c r="AH628" s="186">
        <f t="shared" si="487"/>
        <v>0</v>
      </c>
      <c r="AI628" s="186">
        <f t="shared" si="487"/>
        <v>1390.8924399999996</v>
      </c>
      <c r="AJ628" s="186">
        <f t="shared" si="487"/>
        <v>0</v>
      </c>
      <c r="AK628" s="186">
        <f t="shared" si="487"/>
        <v>0</v>
      </c>
      <c r="AL628" s="186">
        <f t="shared" si="487"/>
        <v>0</v>
      </c>
      <c r="AM628" s="186">
        <f t="shared" si="487"/>
        <v>0</v>
      </c>
      <c r="AN628" s="186">
        <f t="shared" si="487"/>
        <v>0</v>
      </c>
      <c r="AO628" s="186">
        <f t="shared" si="487"/>
        <v>0</v>
      </c>
      <c r="AP628" s="186">
        <f t="shared" si="487"/>
        <v>0</v>
      </c>
      <c r="AQ628" s="186">
        <f t="shared" si="487"/>
        <v>0</v>
      </c>
      <c r="AR628" s="186">
        <f t="shared" si="487"/>
        <v>0</v>
      </c>
      <c r="AS628" s="186">
        <f t="shared" si="487"/>
        <v>0</v>
      </c>
      <c r="AT628" s="186">
        <f t="shared" si="487"/>
        <v>0</v>
      </c>
      <c r="AU628" s="186">
        <f t="shared" si="487"/>
        <v>0</v>
      </c>
      <c r="AV628" s="300"/>
    </row>
    <row r="629" spans="1:48">
      <c r="A629" s="359"/>
      <c r="B629" s="356"/>
      <c r="C629" s="356"/>
      <c r="D629" s="188" t="s">
        <v>37</v>
      </c>
      <c r="E629" s="233">
        <f t="shared" si="485"/>
        <v>0</v>
      </c>
      <c r="F629" s="233">
        <f t="shared" si="485"/>
        <v>0</v>
      </c>
      <c r="G629" s="186" t="e">
        <f t="shared" si="478"/>
        <v>#DIV/0!</v>
      </c>
      <c r="H629" s="184"/>
      <c r="I629" s="184"/>
      <c r="J629" s="190"/>
      <c r="K629" s="184"/>
      <c r="L629" s="184"/>
      <c r="M629" s="190"/>
      <c r="N629" s="184"/>
      <c r="O629" s="184"/>
      <c r="P629" s="190"/>
      <c r="Q629" s="184"/>
      <c r="R629" s="184"/>
      <c r="S629" s="190"/>
      <c r="T629" s="184"/>
      <c r="U629" s="184"/>
      <c r="V629" s="190"/>
      <c r="W629" s="184"/>
      <c r="X629" s="184"/>
      <c r="Y629" s="190"/>
      <c r="Z629" s="184"/>
      <c r="AA629" s="184"/>
      <c r="AB629" s="190"/>
      <c r="AC629" s="184"/>
      <c r="AD629" s="184"/>
      <c r="AE629" s="190"/>
      <c r="AF629" s="184"/>
      <c r="AG629" s="184"/>
      <c r="AH629" s="190"/>
      <c r="AI629" s="184"/>
      <c r="AJ629" s="184"/>
      <c r="AK629" s="190"/>
      <c r="AL629" s="184"/>
      <c r="AM629" s="184"/>
      <c r="AN629" s="184"/>
      <c r="AO629" s="184"/>
      <c r="AP629" s="190"/>
      <c r="AQ629" s="190"/>
      <c r="AR629" s="190"/>
      <c r="AS629" s="184"/>
      <c r="AT629" s="184"/>
      <c r="AU629" s="190"/>
      <c r="AV629" s="300"/>
    </row>
    <row r="630" spans="1:48" ht="26.4">
      <c r="A630" s="359"/>
      <c r="B630" s="356"/>
      <c r="C630" s="356"/>
      <c r="D630" s="188" t="s">
        <v>2</v>
      </c>
      <c r="E630" s="233">
        <f t="shared" si="485"/>
        <v>0</v>
      </c>
      <c r="F630" s="233">
        <f t="shared" si="485"/>
        <v>0</v>
      </c>
      <c r="G630" s="186" t="e">
        <f t="shared" si="478"/>
        <v>#DIV/0!</v>
      </c>
      <c r="H630" s="184"/>
      <c r="I630" s="184"/>
      <c r="J630" s="190"/>
      <c r="K630" s="184"/>
      <c r="L630" s="184"/>
      <c r="M630" s="190"/>
      <c r="N630" s="184"/>
      <c r="O630" s="184"/>
      <c r="P630" s="190"/>
      <c r="Q630" s="184"/>
      <c r="R630" s="184"/>
      <c r="S630" s="190"/>
      <c r="T630" s="184"/>
      <c r="U630" s="184"/>
      <c r="V630" s="190"/>
      <c r="W630" s="184"/>
      <c r="X630" s="184"/>
      <c r="Y630" s="190"/>
      <c r="Z630" s="184"/>
      <c r="AA630" s="184"/>
      <c r="AB630" s="190"/>
      <c r="AC630" s="184"/>
      <c r="AD630" s="184"/>
      <c r="AE630" s="190"/>
      <c r="AF630" s="184"/>
      <c r="AG630" s="184"/>
      <c r="AH630" s="190"/>
      <c r="AI630" s="184"/>
      <c r="AJ630" s="184"/>
      <c r="AK630" s="190"/>
      <c r="AL630" s="190"/>
      <c r="AM630" s="190"/>
      <c r="AN630" s="184"/>
      <c r="AO630" s="184"/>
      <c r="AP630" s="190"/>
      <c r="AQ630" s="190"/>
      <c r="AR630" s="190"/>
      <c r="AS630" s="184"/>
      <c r="AT630" s="184"/>
      <c r="AU630" s="190"/>
      <c r="AV630" s="300"/>
    </row>
    <row r="631" spans="1:48" ht="36">
      <c r="A631" s="359"/>
      <c r="B631" s="356"/>
      <c r="C631" s="356"/>
      <c r="D631" s="209" t="s">
        <v>456</v>
      </c>
      <c r="E631" s="233">
        <f t="shared" si="485"/>
        <v>4800</v>
      </c>
      <c r="F631" s="233">
        <f t="shared" si="485"/>
        <v>3687.2260500000002</v>
      </c>
      <c r="G631" s="186">
        <f t="shared" si="478"/>
        <v>76.817209375000004</v>
      </c>
      <c r="H631" s="184"/>
      <c r="I631" s="184"/>
      <c r="J631" s="190"/>
      <c r="K631" s="184"/>
      <c r="L631" s="184"/>
      <c r="M631" s="190"/>
      <c r="N631" s="184"/>
      <c r="O631" s="184"/>
      <c r="P631" s="190"/>
      <c r="Q631" s="184"/>
      <c r="R631" s="184"/>
      <c r="S631" s="190"/>
      <c r="T631" s="184"/>
      <c r="U631" s="184"/>
      <c r="V631" s="190"/>
      <c r="W631" s="184"/>
      <c r="X631" s="184"/>
      <c r="Y631" s="190"/>
      <c r="Z631" s="184"/>
      <c r="AA631" s="184"/>
      <c r="AB631" s="190"/>
      <c r="AC631" s="184">
        <v>1392.8660500000001</v>
      </c>
      <c r="AD631" s="184">
        <v>1392.8660500000001</v>
      </c>
      <c r="AE631" s="190"/>
      <c r="AF631" s="184">
        <v>2294.36</v>
      </c>
      <c r="AG631" s="184">
        <v>2294.36</v>
      </c>
      <c r="AH631" s="190"/>
      <c r="AI631" s="184">
        <f>4800-1392.86605-2294.36</f>
        <v>1112.7739499999998</v>
      </c>
      <c r="AJ631" s="184"/>
      <c r="AK631" s="190"/>
      <c r="AL631" s="190"/>
      <c r="AM631" s="190"/>
      <c r="AN631" s="184"/>
      <c r="AO631" s="184"/>
      <c r="AP631" s="190"/>
      <c r="AQ631" s="190"/>
      <c r="AR631" s="190"/>
      <c r="AS631" s="184"/>
      <c r="AT631" s="184"/>
      <c r="AU631" s="190"/>
      <c r="AV631" s="300"/>
    </row>
    <row r="632" spans="1:48" ht="27">
      <c r="A632" s="359"/>
      <c r="B632" s="356"/>
      <c r="C632" s="356"/>
      <c r="D632" s="189" t="s">
        <v>273</v>
      </c>
      <c r="E632" s="233">
        <f t="shared" si="485"/>
        <v>0</v>
      </c>
      <c r="F632" s="233">
        <f t="shared" si="485"/>
        <v>0</v>
      </c>
      <c r="G632" s="186" t="e">
        <f t="shared" si="478"/>
        <v>#DIV/0!</v>
      </c>
      <c r="H632" s="184"/>
      <c r="I632" s="184"/>
      <c r="J632" s="190"/>
      <c r="K632" s="184"/>
      <c r="L632" s="184"/>
      <c r="M632" s="190"/>
      <c r="N632" s="184"/>
      <c r="O632" s="184"/>
      <c r="P632" s="190"/>
      <c r="Q632" s="184"/>
      <c r="R632" s="184"/>
      <c r="S632" s="190"/>
      <c r="T632" s="184"/>
      <c r="U632" s="184"/>
      <c r="V632" s="190"/>
      <c r="W632" s="184"/>
      <c r="X632" s="184"/>
      <c r="Y632" s="190"/>
      <c r="Z632" s="184"/>
      <c r="AA632" s="184"/>
      <c r="AB632" s="190"/>
      <c r="AC632" s="184"/>
      <c r="AD632" s="184"/>
      <c r="AE632" s="190"/>
      <c r="AF632" s="184"/>
      <c r="AG632" s="184"/>
      <c r="AH632" s="190"/>
      <c r="AI632" s="184"/>
      <c r="AJ632" s="184"/>
      <c r="AK632" s="190"/>
      <c r="AL632" s="190"/>
      <c r="AM632" s="190"/>
      <c r="AN632" s="184"/>
      <c r="AO632" s="184"/>
      <c r="AP632" s="190"/>
      <c r="AQ632" s="190"/>
      <c r="AR632" s="190"/>
      <c r="AS632" s="184"/>
      <c r="AT632" s="184"/>
      <c r="AU632" s="190"/>
      <c r="AV632" s="300"/>
    </row>
    <row r="633" spans="1:48">
      <c r="A633" s="360"/>
      <c r="B633" s="357"/>
      <c r="C633" s="357"/>
      <c r="D633" s="209" t="s">
        <v>441</v>
      </c>
      <c r="E633" s="233">
        <f t="shared" si="485"/>
        <v>1200</v>
      </c>
      <c r="F633" s="233">
        <f t="shared" si="485"/>
        <v>921.88151000000005</v>
      </c>
      <c r="G633" s="186">
        <f t="shared" si="478"/>
        <v>76.82345916666668</v>
      </c>
      <c r="H633" s="184"/>
      <c r="I633" s="184"/>
      <c r="J633" s="190"/>
      <c r="K633" s="184"/>
      <c r="L633" s="184"/>
      <c r="M633" s="190"/>
      <c r="N633" s="184"/>
      <c r="O633" s="184"/>
      <c r="P633" s="190"/>
      <c r="Q633" s="184"/>
      <c r="R633" s="184"/>
      <c r="S633" s="190"/>
      <c r="T633" s="184"/>
      <c r="U633" s="184"/>
      <c r="V633" s="190"/>
      <c r="W633" s="184"/>
      <c r="X633" s="184"/>
      <c r="Y633" s="190"/>
      <c r="Z633" s="184"/>
      <c r="AA633" s="184"/>
      <c r="AB633" s="190"/>
      <c r="AC633" s="184">
        <v>348.29151000000002</v>
      </c>
      <c r="AD633" s="184">
        <v>348.29151000000002</v>
      </c>
      <c r="AE633" s="190"/>
      <c r="AF633" s="184">
        <v>573.59</v>
      </c>
      <c r="AG633" s="184">
        <v>573.59</v>
      </c>
      <c r="AH633" s="190"/>
      <c r="AI633" s="184">
        <f>1200-348.29151-573.59</f>
        <v>278.11848999999995</v>
      </c>
      <c r="AJ633" s="184"/>
      <c r="AK633" s="190"/>
      <c r="AL633" s="190"/>
      <c r="AM633" s="190"/>
      <c r="AN633" s="184"/>
      <c r="AO633" s="184"/>
      <c r="AP633" s="190"/>
      <c r="AQ633" s="190"/>
      <c r="AR633" s="190"/>
      <c r="AS633" s="184"/>
      <c r="AT633" s="184"/>
      <c r="AU633" s="190"/>
      <c r="AV633" s="239"/>
    </row>
    <row r="634" spans="1:48">
      <c r="A634" s="358" t="s">
        <v>416</v>
      </c>
      <c r="B634" s="355" t="s">
        <v>422</v>
      </c>
      <c r="C634" s="355" t="s">
        <v>440</v>
      </c>
      <c r="D634" s="192" t="s">
        <v>41</v>
      </c>
      <c r="E634" s="233">
        <f t="shared" si="485"/>
        <v>5066.0794500000002</v>
      </c>
      <c r="F634" s="233">
        <f t="shared" si="485"/>
        <v>1759.1009300000001</v>
      </c>
      <c r="G634" s="186">
        <f t="shared" si="478"/>
        <v>34.723121643897628</v>
      </c>
      <c r="H634" s="186">
        <f>H635+H636+H637+H639</f>
        <v>0</v>
      </c>
      <c r="I634" s="186">
        <f t="shared" ref="I634:AU634" si="488">I635+I636+I637+I639</f>
        <v>0</v>
      </c>
      <c r="J634" s="186">
        <f t="shared" si="488"/>
        <v>0</v>
      </c>
      <c r="K634" s="186">
        <f t="shared" si="488"/>
        <v>0</v>
      </c>
      <c r="L634" s="186">
        <f t="shared" si="488"/>
        <v>0</v>
      </c>
      <c r="M634" s="186">
        <f t="shared" si="488"/>
        <v>0</v>
      </c>
      <c r="N634" s="186">
        <f t="shared" si="488"/>
        <v>0</v>
      </c>
      <c r="O634" s="186">
        <f t="shared" si="488"/>
        <v>0</v>
      </c>
      <c r="P634" s="186">
        <f t="shared" si="488"/>
        <v>0</v>
      </c>
      <c r="Q634" s="186">
        <f t="shared" si="488"/>
        <v>0</v>
      </c>
      <c r="R634" s="186">
        <f t="shared" si="488"/>
        <v>0</v>
      </c>
      <c r="S634" s="186">
        <f t="shared" si="488"/>
        <v>0</v>
      </c>
      <c r="T634" s="186">
        <f t="shared" si="488"/>
        <v>0</v>
      </c>
      <c r="U634" s="186">
        <f t="shared" si="488"/>
        <v>0</v>
      </c>
      <c r="V634" s="186">
        <f t="shared" si="488"/>
        <v>0</v>
      </c>
      <c r="W634" s="186">
        <f t="shared" si="488"/>
        <v>0</v>
      </c>
      <c r="X634" s="186">
        <f t="shared" si="488"/>
        <v>0</v>
      </c>
      <c r="Y634" s="186">
        <f t="shared" si="488"/>
        <v>0</v>
      </c>
      <c r="Z634" s="186">
        <f t="shared" si="488"/>
        <v>0</v>
      </c>
      <c r="AA634" s="186">
        <f t="shared" si="488"/>
        <v>0</v>
      </c>
      <c r="AB634" s="186">
        <f t="shared" si="488"/>
        <v>0</v>
      </c>
      <c r="AC634" s="186">
        <f t="shared" si="488"/>
        <v>0</v>
      </c>
      <c r="AD634" s="186">
        <f t="shared" si="488"/>
        <v>0</v>
      </c>
      <c r="AE634" s="186">
        <f t="shared" si="488"/>
        <v>0</v>
      </c>
      <c r="AF634" s="186">
        <f t="shared" si="488"/>
        <v>1759.1009300000001</v>
      </c>
      <c r="AG634" s="186">
        <f t="shared" si="488"/>
        <v>1759.1009300000001</v>
      </c>
      <c r="AH634" s="186">
        <f t="shared" si="488"/>
        <v>0</v>
      </c>
      <c r="AI634" s="186">
        <f t="shared" si="488"/>
        <v>3306.9785200000001</v>
      </c>
      <c r="AJ634" s="186">
        <f t="shared" si="488"/>
        <v>0</v>
      </c>
      <c r="AK634" s="186">
        <f t="shared" si="488"/>
        <v>0</v>
      </c>
      <c r="AL634" s="186">
        <f t="shared" si="488"/>
        <v>0</v>
      </c>
      <c r="AM634" s="186">
        <f t="shared" si="488"/>
        <v>0</v>
      </c>
      <c r="AN634" s="186">
        <f t="shared" si="488"/>
        <v>0</v>
      </c>
      <c r="AO634" s="186">
        <f t="shared" si="488"/>
        <v>0</v>
      </c>
      <c r="AP634" s="186">
        <f t="shared" si="488"/>
        <v>0</v>
      </c>
      <c r="AQ634" s="186">
        <f t="shared" si="488"/>
        <v>0</v>
      </c>
      <c r="AR634" s="186">
        <f t="shared" si="488"/>
        <v>0</v>
      </c>
      <c r="AS634" s="186">
        <f t="shared" si="488"/>
        <v>0</v>
      </c>
      <c r="AT634" s="186">
        <f t="shared" si="488"/>
        <v>0</v>
      </c>
      <c r="AU634" s="186">
        <f t="shared" si="488"/>
        <v>0</v>
      </c>
      <c r="AV634" s="300"/>
    </row>
    <row r="635" spans="1:48">
      <c r="A635" s="359"/>
      <c r="B635" s="356"/>
      <c r="C635" s="356"/>
      <c r="D635" s="188" t="s">
        <v>37</v>
      </c>
      <c r="E635" s="233">
        <f t="shared" si="485"/>
        <v>0</v>
      </c>
      <c r="F635" s="233">
        <f t="shared" si="485"/>
        <v>0</v>
      </c>
      <c r="G635" s="186" t="e">
        <f t="shared" si="478"/>
        <v>#DIV/0!</v>
      </c>
      <c r="H635" s="184"/>
      <c r="I635" s="184"/>
      <c r="J635" s="190"/>
      <c r="K635" s="184"/>
      <c r="L635" s="184"/>
      <c r="M635" s="190"/>
      <c r="N635" s="184"/>
      <c r="O635" s="184"/>
      <c r="P635" s="190"/>
      <c r="Q635" s="184"/>
      <c r="R635" s="184"/>
      <c r="S635" s="190"/>
      <c r="T635" s="184"/>
      <c r="U635" s="184"/>
      <c r="V635" s="190"/>
      <c r="W635" s="184"/>
      <c r="X635" s="184"/>
      <c r="Y635" s="190"/>
      <c r="Z635" s="184"/>
      <c r="AA635" s="184"/>
      <c r="AB635" s="190"/>
      <c r="AC635" s="184"/>
      <c r="AD635" s="184"/>
      <c r="AE635" s="190"/>
      <c r="AF635" s="184"/>
      <c r="AG635" s="184"/>
      <c r="AH635" s="190"/>
      <c r="AI635" s="184"/>
      <c r="AJ635" s="184"/>
      <c r="AK635" s="190"/>
      <c r="AL635" s="184"/>
      <c r="AM635" s="184"/>
      <c r="AN635" s="184"/>
      <c r="AO635" s="184"/>
      <c r="AP635" s="190"/>
      <c r="AQ635" s="190"/>
      <c r="AR635" s="190"/>
      <c r="AS635" s="184"/>
      <c r="AT635" s="184"/>
      <c r="AU635" s="190"/>
      <c r="AV635" s="300"/>
    </row>
    <row r="636" spans="1:48" ht="26.4">
      <c r="A636" s="359"/>
      <c r="B636" s="356"/>
      <c r="C636" s="356"/>
      <c r="D636" s="188" t="s">
        <v>2</v>
      </c>
      <c r="E636" s="233">
        <f t="shared" si="485"/>
        <v>1066.07945</v>
      </c>
      <c r="F636" s="233">
        <f t="shared" si="485"/>
        <v>0</v>
      </c>
      <c r="G636" s="186">
        <f t="shared" si="478"/>
        <v>0</v>
      </c>
      <c r="H636" s="184"/>
      <c r="I636" s="184"/>
      <c r="J636" s="190"/>
      <c r="K636" s="184"/>
      <c r="L636" s="184"/>
      <c r="M636" s="190"/>
      <c r="N636" s="184"/>
      <c r="O636" s="184"/>
      <c r="P636" s="190"/>
      <c r="Q636" s="184"/>
      <c r="R636" s="184"/>
      <c r="S636" s="190"/>
      <c r="T636" s="184"/>
      <c r="U636" s="184"/>
      <c r="V636" s="190"/>
      <c r="W636" s="184"/>
      <c r="X636" s="184"/>
      <c r="Y636" s="190"/>
      <c r="Z636" s="184"/>
      <c r="AA636" s="184"/>
      <c r="AB636" s="190"/>
      <c r="AC636" s="184"/>
      <c r="AD636" s="184"/>
      <c r="AE636" s="190"/>
      <c r="AF636" s="184"/>
      <c r="AG636" s="184"/>
      <c r="AH636" s="190"/>
      <c r="AI636" s="184">
        <f>533.07945+533</f>
        <v>1066.07945</v>
      </c>
      <c r="AJ636" s="184"/>
      <c r="AK636" s="190"/>
      <c r="AL636" s="190"/>
      <c r="AM636" s="190"/>
      <c r="AN636" s="184"/>
      <c r="AO636" s="184"/>
      <c r="AP636" s="190"/>
      <c r="AQ636" s="190"/>
      <c r="AR636" s="190"/>
      <c r="AS636" s="184"/>
      <c r="AT636" s="184"/>
      <c r="AU636" s="190"/>
      <c r="AV636" s="300"/>
    </row>
    <row r="637" spans="1:48" ht="36">
      <c r="A637" s="359"/>
      <c r="B637" s="356"/>
      <c r="C637" s="356"/>
      <c r="D637" s="209" t="s">
        <v>456</v>
      </c>
      <c r="E637" s="233">
        <f t="shared" si="485"/>
        <v>3200</v>
      </c>
      <c r="F637" s="233">
        <f t="shared" si="485"/>
        <v>1492.56113</v>
      </c>
      <c r="G637" s="186">
        <f t="shared" si="478"/>
        <v>46.642535312500002</v>
      </c>
      <c r="H637" s="184"/>
      <c r="I637" s="184"/>
      <c r="J637" s="190"/>
      <c r="K637" s="184"/>
      <c r="L637" s="184"/>
      <c r="M637" s="190"/>
      <c r="N637" s="184"/>
      <c r="O637" s="184"/>
      <c r="P637" s="190"/>
      <c r="Q637" s="184"/>
      <c r="R637" s="184"/>
      <c r="S637" s="190"/>
      <c r="T637" s="184"/>
      <c r="U637" s="184"/>
      <c r="V637" s="190"/>
      <c r="W637" s="184"/>
      <c r="X637" s="184"/>
      <c r="Y637" s="190"/>
      <c r="Z637" s="184"/>
      <c r="AA637" s="184"/>
      <c r="AB637" s="190"/>
      <c r="AC637" s="184"/>
      <c r="AD637" s="184"/>
      <c r="AE637" s="190"/>
      <c r="AF637" s="184">
        <v>1492.56113</v>
      </c>
      <c r="AG637" s="184">
        <v>1492.56113</v>
      </c>
      <c r="AH637" s="190"/>
      <c r="AI637" s="184">
        <f>1600+1600-1492.56113</f>
        <v>1707.43887</v>
      </c>
      <c r="AJ637" s="184"/>
      <c r="AK637" s="190"/>
      <c r="AL637" s="190"/>
      <c r="AM637" s="190"/>
      <c r="AN637" s="184"/>
      <c r="AO637" s="184"/>
      <c r="AP637" s="190"/>
      <c r="AQ637" s="190"/>
      <c r="AR637" s="190"/>
      <c r="AS637" s="184"/>
      <c r="AT637" s="184"/>
      <c r="AU637" s="190"/>
      <c r="AV637" s="300"/>
    </row>
    <row r="638" spans="1:48" ht="27">
      <c r="A638" s="359"/>
      <c r="B638" s="356"/>
      <c r="C638" s="356"/>
      <c r="D638" s="189" t="s">
        <v>273</v>
      </c>
      <c r="E638" s="233">
        <f t="shared" si="485"/>
        <v>0</v>
      </c>
      <c r="F638" s="233">
        <f t="shared" si="485"/>
        <v>0</v>
      </c>
      <c r="G638" s="186" t="e">
        <f t="shared" si="478"/>
        <v>#DIV/0!</v>
      </c>
      <c r="H638" s="184"/>
      <c r="I638" s="184"/>
      <c r="J638" s="190"/>
      <c r="K638" s="184"/>
      <c r="L638" s="184"/>
      <c r="M638" s="190"/>
      <c r="N638" s="184"/>
      <c r="O638" s="184"/>
      <c r="P638" s="190"/>
      <c r="Q638" s="184"/>
      <c r="R638" s="184"/>
      <c r="S638" s="190"/>
      <c r="T638" s="184"/>
      <c r="U638" s="184"/>
      <c r="V638" s="190"/>
      <c r="W638" s="184"/>
      <c r="X638" s="184"/>
      <c r="Y638" s="190"/>
      <c r="Z638" s="184"/>
      <c r="AA638" s="184"/>
      <c r="AB638" s="190"/>
      <c r="AC638" s="184"/>
      <c r="AD638" s="184"/>
      <c r="AE638" s="190"/>
      <c r="AF638" s="184"/>
      <c r="AG638" s="184"/>
      <c r="AH638" s="190"/>
      <c r="AI638" s="184"/>
      <c r="AJ638" s="184"/>
      <c r="AK638" s="190"/>
      <c r="AL638" s="190"/>
      <c r="AM638" s="190"/>
      <c r="AN638" s="184"/>
      <c r="AO638" s="184"/>
      <c r="AP638" s="190"/>
      <c r="AQ638" s="190"/>
      <c r="AR638" s="190"/>
      <c r="AS638" s="184"/>
      <c r="AT638" s="184"/>
      <c r="AU638" s="190"/>
      <c r="AV638" s="300"/>
    </row>
    <row r="639" spans="1:48">
      <c r="A639" s="360"/>
      <c r="B639" s="357"/>
      <c r="C639" s="357"/>
      <c r="D639" s="209" t="s">
        <v>441</v>
      </c>
      <c r="E639" s="233">
        <f t="shared" si="485"/>
        <v>800</v>
      </c>
      <c r="F639" s="233">
        <f t="shared" si="485"/>
        <v>266.53980000000001</v>
      </c>
      <c r="G639" s="186">
        <f t="shared" si="478"/>
        <v>33.317475000000002</v>
      </c>
      <c r="H639" s="184"/>
      <c r="I639" s="184"/>
      <c r="J639" s="190"/>
      <c r="K639" s="184"/>
      <c r="L639" s="184"/>
      <c r="M639" s="190"/>
      <c r="N639" s="184"/>
      <c r="O639" s="184"/>
      <c r="P639" s="190"/>
      <c r="Q639" s="184"/>
      <c r="R639" s="184"/>
      <c r="S639" s="190"/>
      <c r="T639" s="184"/>
      <c r="U639" s="184"/>
      <c r="V639" s="190"/>
      <c r="W639" s="184"/>
      <c r="X639" s="184"/>
      <c r="Y639" s="190"/>
      <c r="Z639" s="184"/>
      <c r="AA639" s="184"/>
      <c r="AB639" s="190"/>
      <c r="AC639" s="184"/>
      <c r="AD639" s="184"/>
      <c r="AE639" s="190"/>
      <c r="AF639" s="184">
        <v>266.53980000000001</v>
      </c>
      <c r="AG639" s="184">
        <v>266.53980000000001</v>
      </c>
      <c r="AH639" s="190"/>
      <c r="AI639" s="184">
        <f>400+400-266.5398</f>
        <v>533.46019999999999</v>
      </c>
      <c r="AJ639" s="184"/>
      <c r="AK639" s="190"/>
      <c r="AL639" s="190"/>
      <c r="AM639" s="190"/>
      <c r="AN639" s="184"/>
      <c r="AO639" s="184"/>
      <c r="AP639" s="190"/>
      <c r="AQ639" s="190"/>
      <c r="AR639" s="190"/>
      <c r="AS639" s="184"/>
      <c r="AT639" s="184"/>
      <c r="AU639" s="190"/>
      <c r="AV639" s="239"/>
    </row>
    <row r="640" spans="1:48">
      <c r="A640" s="358" t="s">
        <v>417</v>
      </c>
      <c r="B640" s="355" t="s">
        <v>423</v>
      </c>
      <c r="C640" s="355" t="s">
        <v>440</v>
      </c>
      <c r="D640" s="192" t="s">
        <v>41</v>
      </c>
      <c r="E640" s="233">
        <f t="shared" si="485"/>
        <v>700</v>
      </c>
      <c r="F640" s="233">
        <f t="shared" si="485"/>
        <v>0</v>
      </c>
      <c r="G640" s="186">
        <f t="shared" si="478"/>
        <v>0</v>
      </c>
      <c r="H640" s="186">
        <f>H641+H642+H643+H645</f>
        <v>0</v>
      </c>
      <c r="I640" s="186">
        <f t="shared" ref="I640:AU640" si="489">I641+I642+I643+I645</f>
        <v>0</v>
      </c>
      <c r="J640" s="186">
        <f t="shared" si="489"/>
        <v>0</v>
      </c>
      <c r="K640" s="186">
        <f t="shared" si="489"/>
        <v>0</v>
      </c>
      <c r="L640" s="186">
        <f t="shared" si="489"/>
        <v>0</v>
      </c>
      <c r="M640" s="186">
        <f t="shared" si="489"/>
        <v>0</v>
      </c>
      <c r="N640" s="186">
        <f t="shared" si="489"/>
        <v>0</v>
      </c>
      <c r="O640" s="186">
        <f t="shared" si="489"/>
        <v>0</v>
      </c>
      <c r="P640" s="186">
        <f t="shared" si="489"/>
        <v>0</v>
      </c>
      <c r="Q640" s="186">
        <f t="shared" si="489"/>
        <v>0</v>
      </c>
      <c r="R640" s="186">
        <f t="shared" si="489"/>
        <v>0</v>
      </c>
      <c r="S640" s="186">
        <f t="shared" si="489"/>
        <v>0</v>
      </c>
      <c r="T640" s="186">
        <f t="shared" si="489"/>
        <v>0</v>
      </c>
      <c r="U640" s="186">
        <f t="shared" si="489"/>
        <v>0</v>
      </c>
      <c r="V640" s="186">
        <f t="shared" si="489"/>
        <v>0</v>
      </c>
      <c r="W640" s="186">
        <f t="shared" si="489"/>
        <v>0</v>
      </c>
      <c r="X640" s="186">
        <f t="shared" si="489"/>
        <v>0</v>
      </c>
      <c r="Y640" s="186">
        <f t="shared" si="489"/>
        <v>0</v>
      </c>
      <c r="Z640" s="186">
        <f t="shared" si="489"/>
        <v>0</v>
      </c>
      <c r="AA640" s="186">
        <f t="shared" si="489"/>
        <v>0</v>
      </c>
      <c r="AB640" s="186">
        <f t="shared" si="489"/>
        <v>0</v>
      </c>
      <c r="AC640" s="186">
        <f t="shared" si="489"/>
        <v>0</v>
      </c>
      <c r="AD640" s="186">
        <f t="shared" si="489"/>
        <v>0</v>
      </c>
      <c r="AE640" s="186">
        <f t="shared" si="489"/>
        <v>0</v>
      </c>
      <c r="AF640" s="186">
        <f t="shared" si="489"/>
        <v>700</v>
      </c>
      <c r="AG640" s="186">
        <f t="shared" si="489"/>
        <v>0</v>
      </c>
      <c r="AH640" s="186">
        <f t="shared" si="489"/>
        <v>0</v>
      </c>
      <c r="AI640" s="186">
        <f t="shared" si="489"/>
        <v>0</v>
      </c>
      <c r="AJ640" s="186">
        <f t="shared" si="489"/>
        <v>0</v>
      </c>
      <c r="AK640" s="186">
        <f t="shared" si="489"/>
        <v>0</v>
      </c>
      <c r="AL640" s="186">
        <f t="shared" si="489"/>
        <v>0</v>
      </c>
      <c r="AM640" s="186">
        <f t="shared" si="489"/>
        <v>0</v>
      </c>
      <c r="AN640" s="186">
        <f t="shared" si="489"/>
        <v>0</v>
      </c>
      <c r="AO640" s="186">
        <f t="shared" si="489"/>
        <v>0</v>
      </c>
      <c r="AP640" s="186">
        <f t="shared" si="489"/>
        <v>0</v>
      </c>
      <c r="AQ640" s="186">
        <f t="shared" si="489"/>
        <v>0</v>
      </c>
      <c r="AR640" s="186">
        <f t="shared" si="489"/>
        <v>0</v>
      </c>
      <c r="AS640" s="186">
        <f t="shared" si="489"/>
        <v>0</v>
      </c>
      <c r="AT640" s="186">
        <f t="shared" si="489"/>
        <v>0</v>
      </c>
      <c r="AU640" s="186">
        <f t="shared" si="489"/>
        <v>0</v>
      </c>
      <c r="AV640" s="300"/>
    </row>
    <row r="641" spans="1:48">
      <c r="A641" s="359"/>
      <c r="B641" s="356"/>
      <c r="C641" s="356"/>
      <c r="D641" s="188" t="s">
        <v>37</v>
      </c>
      <c r="E641" s="233">
        <f t="shared" si="485"/>
        <v>0</v>
      </c>
      <c r="F641" s="233">
        <f t="shared" si="485"/>
        <v>0</v>
      </c>
      <c r="G641" s="186" t="e">
        <f t="shared" si="478"/>
        <v>#DIV/0!</v>
      </c>
      <c r="H641" s="184"/>
      <c r="I641" s="184"/>
      <c r="J641" s="190"/>
      <c r="K641" s="184"/>
      <c r="L641" s="184"/>
      <c r="M641" s="190"/>
      <c r="N641" s="184"/>
      <c r="O641" s="184"/>
      <c r="P641" s="190"/>
      <c r="Q641" s="184"/>
      <c r="R641" s="184"/>
      <c r="S641" s="190"/>
      <c r="T641" s="184"/>
      <c r="U641" s="184"/>
      <c r="V641" s="190"/>
      <c r="W641" s="184"/>
      <c r="X641" s="184"/>
      <c r="Y641" s="190"/>
      <c r="Z641" s="184"/>
      <c r="AA641" s="184"/>
      <c r="AB641" s="190"/>
      <c r="AC641" s="184"/>
      <c r="AD641" s="184"/>
      <c r="AE641" s="190"/>
      <c r="AF641" s="184"/>
      <c r="AG641" s="184"/>
      <c r="AH641" s="190"/>
      <c r="AI641" s="184"/>
      <c r="AJ641" s="184"/>
      <c r="AK641" s="190"/>
      <c r="AL641" s="184"/>
      <c r="AM641" s="184"/>
      <c r="AN641" s="184"/>
      <c r="AO641" s="184"/>
      <c r="AP641" s="190"/>
      <c r="AQ641" s="190"/>
      <c r="AR641" s="190"/>
      <c r="AS641" s="184"/>
      <c r="AT641" s="184"/>
      <c r="AU641" s="190"/>
      <c r="AV641" s="300"/>
    </row>
    <row r="642" spans="1:48" ht="26.4">
      <c r="A642" s="359"/>
      <c r="B642" s="356"/>
      <c r="C642" s="356"/>
      <c r="D642" s="188" t="s">
        <v>2</v>
      </c>
      <c r="E642" s="233">
        <f t="shared" si="485"/>
        <v>0</v>
      </c>
      <c r="F642" s="233">
        <f t="shared" si="485"/>
        <v>0</v>
      </c>
      <c r="G642" s="186" t="e">
        <f t="shared" si="478"/>
        <v>#DIV/0!</v>
      </c>
      <c r="H642" s="184"/>
      <c r="I642" s="184"/>
      <c r="J642" s="190"/>
      <c r="K642" s="184"/>
      <c r="L642" s="184"/>
      <c r="M642" s="190"/>
      <c r="N642" s="184"/>
      <c r="O642" s="184"/>
      <c r="P642" s="190"/>
      <c r="Q642" s="184"/>
      <c r="R642" s="184"/>
      <c r="S642" s="190"/>
      <c r="T642" s="184"/>
      <c r="U642" s="184"/>
      <c r="V642" s="190"/>
      <c r="W642" s="184"/>
      <c r="X642" s="184"/>
      <c r="Y642" s="190"/>
      <c r="Z642" s="184"/>
      <c r="AA642" s="184"/>
      <c r="AB642" s="190"/>
      <c r="AC642" s="184"/>
      <c r="AD642" s="184"/>
      <c r="AE642" s="190"/>
      <c r="AF642" s="184"/>
      <c r="AG642" s="184"/>
      <c r="AH642" s="190"/>
      <c r="AI642" s="184"/>
      <c r="AJ642" s="184"/>
      <c r="AK642" s="190"/>
      <c r="AL642" s="190"/>
      <c r="AM642" s="190"/>
      <c r="AN642" s="184"/>
      <c r="AO642" s="184"/>
      <c r="AP642" s="190"/>
      <c r="AQ642" s="190"/>
      <c r="AR642" s="190"/>
      <c r="AS642" s="184"/>
      <c r="AT642" s="184"/>
      <c r="AU642" s="190"/>
      <c r="AV642" s="300"/>
    </row>
    <row r="643" spans="1:48" ht="36">
      <c r="A643" s="359"/>
      <c r="B643" s="356"/>
      <c r="C643" s="356"/>
      <c r="D643" s="209" t="s">
        <v>456</v>
      </c>
      <c r="E643" s="233">
        <f t="shared" si="485"/>
        <v>0</v>
      </c>
      <c r="F643" s="233">
        <f t="shared" si="485"/>
        <v>0</v>
      </c>
      <c r="G643" s="186" t="e">
        <f t="shared" si="478"/>
        <v>#DIV/0!</v>
      </c>
      <c r="H643" s="184"/>
      <c r="I643" s="184"/>
      <c r="J643" s="190"/>
      <c r="K643" s="184"/>
      <c r="L643" s="184"/>
      <c r="M643" s="190"/>
      <c r="N643" s="184"/>
      <c r="O643" s="184"/>
      <c r="P643" s="190"/>
      <c r="Q643" s="184"/>
      <c r="R643" s="184"/>
      <c r="S643" s="190"/>
      <c r="T643" s="184"/>
      <c r="U643" s="184"/>
      <c r="V643" s="190"/>
      <c r="W643" s="184"/>
      <c r="X643" s="184"/>
      <c r="Y643" s="190"/>
      <c r="Z643" s="184"/>
      <c r="AA643" s="184"/>
      <c r="AB643" s="190"/>
      <c r="AC643" s="184"/>
      <c r="AD643" s="184"/>
      <c r="AE643" s="190"/>
      <c r="AF643" s="184"/>
      <c r="AG643" s="184"/>
      <c r="AH643" s="190"/>
      <c r="AI643" s="184"/>
      <c r="AJ643" s="184"/>
      <c r="AK643" s="190"/>
      <c r="AL643" s="190"/>
      <c r="AM643" s="190"/>
      <c r="AN643" s="184"/>
      <c r="AO643" s="184"/>
      <c r="AP643" s="190"/>
      <c r="AQ643" s="190"/>
      <c r="AR643" s="190"/>
      <c r="AS643" s="184"/>
      <c r="AT643" s="184"/>
      <c r="AU643" s="190"/>
      <c r="AV643" s="300"/>
    </row>
    <row r="644" spans="1:48" ht="27">
      <c r="A644" s="359"/>
      <c r="B644" s="356"/>
      <c r="C644" s="356"/>
      <c r="D644" s="189" t="s">
        <v>273</v>
      </c>
      <c r="E644" s="233">
        <f t="shared" si="485"/>
        <v>0</v>
      </c>
      <c r="F644" s="233">
        <f t="shared" si="485"/>
        <v>0</v>
      </c>
      <c r="G644" s="186" t="e">
        <f t="shared" si="478"/>
        <v>#DIV/0!</v>
      </c>
      <c r="H644" s="184"/>
      <c r="I644" s="184"/>
      <c r="J644" s="190"/>
      <c r="K644" s="184"/>
      <c r="L644" s="184"/>
      <c r="M644" s="190"/>
      <c r="N644" s="184"/>
      <c r="O644" s="184"/>
      <c r="P644" s="190"/>
      <c r="Q644" s="184"/>
      <c r="R644" s="184"/>
      <c r="S644" s="190"/>
      <c r="T644" s="184"/>
      <c r="U644" s="184"/>
      <c r="V644" s="190"/>
      <c r="W644" s="184"/>
      <c r="X644" s="184"/>
      <c r="Y644" s="190"/>
      <c r="Z644" s="184"/>
      <c r="AA644" s="184"/>
      <c r="AB644" s="190"/>
      <c r="AC644" s="204"/>
      <c r="AD644" s="184"/>
      <c r="AE644" s="190"/>
      <c r="AF644" s="184"/>
      <c r="AG644" s="184"/>
      <c r="AH644" s="190"/>
      <c r="AI644" s="184"/>
      <c r="AJ644" s="184"/>
      <c r="AK644" s="190"/>
      <c r="AL644" s="190"/>
      <c r="AM644" s="190"/>
      <c r="AN644" s="184"/>
      <c r="AO644" s="184"/>
      <c r="AP644" s="190"/>
      <c r="AQ644" s="190"/>
      <c r="AR644" s="190"/>
      <c r="AS644" s="184"/>
      <c r="AT644" s="184"/>
      <c r="AU644" s="190"/>
      <c r="AV644" s="300"/>
    </row>
    <row r="645" spans="1:48">
      <c r="A645" s="360"/>
      <c r="B645" s="357"/>
      <c r="C645" s="357"/>
      <c r="D645" s="209" t="s">
        <v>441</v>
      </c>
      <c r="E645" s="233">
        <f t="shared" si="485"/>
        <v>700</v>
      </c>
      <c r="F645" s="233">
        <f t="shared" si="485"/>
        <v>0</v>
      </c>
      <c r="G645" s="186">
        <f t="shared" si="478"/>
        <v>0</v>
      </c>
      <c r="H645" s="184"/>
      <c r="I645" s="184"/>
      <c r="J645" s="190"/>
      <c r="K645" s="184"/>
      <c r="L645" s="184"/>
      <c r="M645" s="190"/>
      <c r="N645" s="184"/>
      <c r="O645" s="184"/>
      <c r="P645" s="190"/>
      <c r="Q645" s="184"/>
      <c r="R645" s="184"/>
      <c r="S645" s="190"/>
      <c r="T645" s="184"/>
      <c r="U645" s="184"/>
      <c r="V645" s="190"/>
      <c r="W645" s="184"/>
      <c r="X645" s="184"/>
      <c r="Y645" s="190"/>
      <c r="Z645" s="184"/>
      <c r="AA645" s="184"/>
      <c r="AB645" s="190"/>
      <c r="AC645" s="204"/>
      <c r="AD645" s="184"/>
      <c r="AE645" s="190"/>
      <c r="AF645" s="204">
        <v>700</v>
      </c>
      <c r="AG645" s="184"/>
      <c r="AH645" s="190"/>
      <c r="AI645" s="184"/>
      <c r="AJ645" s="184"/>
      <c r="AK645" s="190"/>
      <c r="AL645" s="190"/>
      <c r="AM645" s="190"/>
      <c r="AN645" s="184"/>
      <c r="AO645" s="184"/>
      <c r="AP645" s="190"/>
      <c r="AQ645" s="190"/>
      <c r="AR645" s="190"/>
      <c r="AS645" s="184"/>
      <c r="AT645" s="184"/>
      <c r="AU645" s="190"/>
      <c r="AV645" s="239"/>
    </row>
    <row r="646" spans="1:48">
      <c r="A646" s="358" t="s">
        <v>418</v>
      </c>
      <c r="B646" s="355" t="s">
        <v>424</v>
      </c>
      <c r="C646" s="355" t="s">
        <v>440</v>
      </c>
      <c r="D646" s="192" t="s">
        <v>41</v>
      </c>
      <c r="E646" s="233">
        <f t="shared" si="485"/>
        <v>700</v>
      </c>
      <c r="F646" s="233">
        <f t="shared" si="485"/>
        <v>0</v>
      </c>
      <c r="G646" s="186">
        <f t="shared" si="478"/>
        <v>0</v>
      </c>
      <c r="H646" s="186">
        <f>H647+H648+H649+H651</f>
        <v>0</v>
      </c>
      <c r="I646" s="186">
        <f t="shared" ref="I646:AU646" si="490">I647+I648+I649+I651</f>
        <v>0</v>
      </c>
      <c r="J646" s="186">
        <f t="shared" si="490"/>
        <v>0</v>
      </c>
      <c r="K646" s="186">
        <f t="shared" si="490"/>
        <v>0</v>
      </c>
      <c r="L646" s="186">
        <f t="shared" si="490"/>
        <v>0</v>
      </c>
      <c r="M646" s="186">
        <f t="shared" si="490"/>
        <v>0</v>
      </c>
      <c r="N646" s="186">
        <f t="shared" si="490"/>
        <v>0</v>
      </c>
      <c r="O646" s="186">
        <f t="shared" si="490"/>
        <v>0</v>
      </c>
      <c r="P646" s="186">
        <f t="shared" si="490"/>
        <v>0</v>
      </c>
      <c r="Q646" s="186">
        <f t="shared" si="490"/>
        <v>0</v>
      </c>
      <c r="R646" s="186">
        <f t="shared" si="490"/>
        <v>0</v>
      </c>
      <c r="S646" s="186">
        <f t="shared" si="490"/>
        <v>0</v>
      </c>
      <c r="T646" s="186">
        <f t="shared" si="490"/>
        <v>0</v>
      </c>
      <c r="U646" s="186">
        <f t="shared" si="490"/>
        <v>0</v>
      </c>
      <c r="V646" s="186">
        <f t="shared" si="490"/>
        <v>0</v>
      </c>
      <c r="W646" s="186">
        <f t="shared" si="490"/>
        <v>0</v>
      </c>
      <c r="X646" s="186">
        <f t="shared" si="490"/>
        <v>0</v>
      </c>
      <c r="Y646" s="186">
        <f t="shared" si="490"/>
        <v>0</v>
      </c>
      <c r="Z646" s="186">
        <f t="shared" si="490"/>
        <v>0</v>
      </c>
      <c r="AA646" s="186">
        <f t="shared" si="490"/>
        <v>0</v>
      </c>
      <c r="AB646" s="186">
        <f t="shared" si="490"/>
        <v>0</v>
      </c>
      <c r="AC646" s="186">
        <f t="shared" si="490"/>
        <v>0</v>
      </c>
      <c r="AD646" s="186">
        <f t="shared" si="490"/>
        <v>0</v>
      </c>
      <c r="AE646" s="186">
        <f t="shared" si="490"/>
        <v>0</v>
      </c>
      <c r="AF646" s="186">
        <f t="shared" si="490"/>
        <v>700</v>
      </c>
      <c r="AG646" s="186">
        <f t="shared" si="490"/>
        <v>0</v>
      </c>
      <c r="AH646" s="186">
        <f t="shared" si="490"/>
        <v>0</v>
      </c>
      <c r="AI646" s="186">
        <f t="shared" si="490"/>
        <v>0</v>
      </c>
      <c r="AJ646" s="186">
        <f t="shared" si="490"/>
        <v>0</v>
      </c>
      <c r="AK646" s="186">
        <f t="shared" si="490"/>
        <v>0</v>
      </c>
      <c r="AL646" s="186">
        <f t="shared" si="490"/>
        <v>0</v>
      </c>
      <c r="AM646" s="186">
        <f t="shared" si="490"/>
        <v>0</v>
      </c>
      <c r="AN646" s="186">
        <f t="shared" si="490"/>
        <v>0</v>
      </c>
      <c r="AO646" s="186">
        <f t="shared" si="490"/>
        <v>0</v>
      </c>
      <c r="AP646" s="186">
        <f t="shared" si="490"/>
        <v>0</v>
      </c>
      <c r="AQ646" s="186">
        <f t="shared" si="490"/>
        <v>0</v>
      </c>
      <c r="AR646" s="186">
        <f t="shared" si="490"/>
        <v>0</v>
      </c>
      <c r="AS646" s="186">
        <f t="shared" si="490"/>
        <v>0</v>
      </c>
      <c r="AT646" s="186">
        <f t="shared" si="490"/>
        <v>0</v>
      </c>
      <c r="AU646" s="186">
        <f t="shared" si="490"/>
        <v>0</v>
      </c>
      <c r="AV646" s="300"/>
    </row>
    <row r="647" spans="1:48">
      <c r="A647" s="359"/>
      <c r="B647" s="356"/>
      <c r="C647" s="356"/>
      <c r="D647" s="188" t="s">
        <v>37</v>
      </c>
      <c r="E647" s="233">
        <f t="shared" si="485"/>
        <v>0</v>
      </c>
      <c r="F647" s="233">
        <f t="shared" si="485"/>
        <v>0</v>
      </c>
      <c r="G647" s="186" t="e">
        <f t="shared" si="478"/>
        <v>#DIV/0!</v>
      </c>
      <c r="H647" s="184"/>
      <c r="I647" s="184"/>
      <c r="J647" s="190"/>
      <c r="K647" s="184"/>
      <c r="L647" s="184"/>
      <c r="M647" s="190"/>
      <c r="N647" s="184"/>
      <c r="O647" s="184"/>
      <c r="P647" s="190"/>
      <c r="Q647" s="184"/>
      <c r="R647" s="184"/>
      <c r="S647" s="190"/>
      <c r="T647" s="184"/>
      <c r="U647" s="184"/>
      <c r="V647" s="190"/>
      <c r="W647" s="184"/>
      <c r="X647" s="184"/>
      <c r="Y647" s="190"/>
      <c r="Z647" s="184"/>
      <c r="AA647" s="184"/>
      <c r="AB647" s="190"/>
      <c r="AC647" s="184"/>
      <c r="AD647" s="184"/>
      <c r="AE647" s="190"/>
      <c r="AF647" s="184"/>
      <c r="AG647" s="184"/>
      <c r="AH647" s="190"/>
      <c r="AI647" s="184"/>
      <c r="AJ647" s="184"/>
      <c r="AK647" s="190"/>
      <c r="AL647" s="184"/>
      <c r="AM647" s="184"/>
      <c r="AN647" s="184"/>
      <c r="AO647" s="184"/>
      <c r="AP647" s="190"/>
      <c r="AQ647" s="190"/>
      <c r="AR647" s="190"/>
      <c r="AS647" s="184"/>
      <c r="AT647" s="184"/>
      <c r="AU647" s="190"/>
      <c r="AV647" s="300"/>
    </row>
    <row r="648" spans="1:48" ht="26.4">
      <c r="A648" s="359"/>
      <c r="B648" s="356"/>
      <c r="C648" s="356"/>
      <c r="D648" s="188" t="s">
        <v>2</v>
      </c>
      <c r="E648" s="233">
        <f t="shared" si="485"/>
        <v>0</v>
      </c>
      <c r="F648" s="233">
        <f t="shared" si="485"/>
        <v>0</v>
      </c>
      <c r="G648" s="186" t="e">
        <f t="shared" si="478"/>
        <v>#DIV/0!</v>
      </c>
      <c r="H648" s="184"/>
      <c r="I648" s="184"/>
      <c r="J648" s="190"/>
      <c r="K648" s="184"/>
      <c r="L648" s="184"/>
      <c r="M648" s="190"/>
      <c r="N648" s="184"/>
      <c r="O648" s="184"/>
      <c r="P648" s="190"/>
      <c r="Q648" s="184"/>
      <c r="R648" s="184"/>
      <c r="S648" s="190"/>
      <c r="T648" s="184"/>
      <c r="U648" s="184"/>
      <c r="V648" s="190"/>
      <c r="W648" s="184"/>
      <c r="X648" s="184"/>
      <c r="Y648" s="190"/>
      <c r="Z648" s="184"/>
      <c r="AA648" s="184"/>
      <c r="AB648" s="190"/>
      <c r="AC648" s="184"/>
      <c r="AD648" s="184"/>
      <c r="AE648" s="190"/>
      <c r="AF648" s="184"/>
      <c r="AG648" s="184"/>
      <c r="AH648" s="190"/>
      <c r="AI648" s="184"/>
      <c r="AJ648" s="184"/>
      <c r="AK648" s="190"/>
      <c r="AL648" s="190"/>
      <c r="AM648" s="190"/>
      <c r="AN648" s="184"/>
      <c r="AO648" s="184"/>
      <c r="AP648" s="190"/>
      <c r="AQ648" s="190"/>
      <c r="AR648" s="190"/>
      <c r="AS648" s="184"/>
      <c r="AT648" s="184"/>
      <c r="AU648" s="190"/>
      <c r="AV648" s="300"/>
    </row>
    <row r="649" spans="1:48" ht="36">
      <c r="A649" s="359"/>
      <c r="B649" s="356"/>
      <c r="C649" s="356"/>
      <c r="D649" s="209" t="s">
        <v>456</v>
      </c>
      <c r="E649" s="233">
        <f t="shared" si="485"/>
        <v>0</v>
      </c>
      <c r="F649" s="233">
        <f t="shared" si="485"/>
        <v>0</v>
      </c>
      <c r="G649" s="186" t="e">
        <f t="shared" si="478"/>
        <v>#DIV/0!</v>
      </c>
      <c r="H649" s="184"/>
      <c r="I649" s="184"/>
      <c r="J649" s="190"/>
      <c r="K649" s="184"/>
      <c r="L649" s="184"/>
      <c r="M649" s="190"/>
      <c r="N649" s="184"/>
      <c r="O649" s="184"/>
      <c r="P649" s="190"/>
      <c r="Q649" s="184"/>
      <c r="R649" s="184"/>
      <c r="S649" s="190"/>
      <c r="T649" s="184"/>
      <c r="U649" s="184"/>
      <c r="V649" s="190"/>
      <c r="W649" s="184"/>
      <c r="X649" s="184"/>
      <c r="Y649" s="190"/>
      <c r="Z649" s="184"/>
      <c r="AA649" s="184"/>
      <c r="AB649" s="190"/>
      <c r="AC649" s="184"/>
      <c r="AD649" s="184"/>
      <c r="AE649" s="190"/>
      <c r="AF649" s="184"/>
      <c r="AG649" s="184"/>
      <c r="AH649" s="190"/>
      <c r="AI649" s="184"/>
      <c r="AJ649" s="184"/>
      <c r="AK649" s="190"/>
      <c r="AL649" s="190"/>
      <c r="AM649" s="190"/>
      <c r="AN649" s="184"/>
      <c r="AO649" s="184"/>
      <c r="AP649" s="190"/>
      <c r="AQ649" s="190"/>
      <c r="AR649" s="190"/>
      <c r="AS649" s="184"/>
      <c r="AT649" s="184"/>
      <c r="AU649" s="190"/>
      <c r="AV649" s="300"/>
    </row>
    <row r="650" spans="1:48" ht="27">
      <c r="A650" s="359"/>
      <c r="B650" s="356"/>
      <c r="C650" s="356"/>
      <c r="D650" s="189" t="s">
        <v>273</v>
      </c>
      <c r="E650" s="233">
        <f t="shared" si="485"/>
        <v>0</v>
      </c>
      <c r="F650" s="233">
        <f t="shared" si="485"/>
        <v>0</v>
      </c>
      <c r="G650" s="186" t="e">
        <f t="shared" si="478"/>
        <v>#DIV/0!</v>
      </c>
      <c r="H650" s="184"/>
      <c r="I650" s="184"/>
      <c r="J650" s="190"/>
      <c r="K650" s="184"/>
      <c r="L650" s="184"/>
      <c r="M650" s="190"/>
      <c r="N650" s="184"/>
      <c r="O650" s="184"/>
      <c r="P650" s="190"/>
      <c r="Q650" s="184"/>
      <c r="R650" s="184"/>
      <c r="S650" s="190"/>
      <c r="T650" s="184"/>
      <c r="U650" s="184"/>
      <c r="V650" s="190"/>
      <c r="W650" s="184"/>
      <c r="X650" s="184"/>
      <c r="Y650" s="190"/>
      <c r="Z650" s="184"/>
      <c r="AA650" s="184"/>
      <c r="AB650" s="190"/>
      <c r="AC650" s="204"/>
      <c r="AD650" s="184"/>
      <c r="AE650" s="190"/>
      <c r="AF650" s="184"/>
      <c r="AG650" s="184"/>
      <c r="AH650" s="190"/>
      <c r="AI650" s="184"/>
      <c r="AJ650" s="184"/>
      <c r="AK650" s="190"/>
      <c r="AL650" s="190"/>
      <c r="AM650" s="190"/>
      <c r="AN650" s="184"/>
      <c r="AO650" s="184"/>
      <c r="AP650" s="190"/>
      <c r="AQ650" s="190"/>
      <c r="AR650" s="190"/>
      <c r="AS650" s="184"/>
      <c r="AT650" s="184"/>
      <c r="AU650" s="190"/>
      <c r="AV650" s="300"/>
    </row>
    <row r="651" spans="1:48">
      <c r="A651" s="360"/>
      <c r="B651" s="357"/>
      <c r="C651" s="357"/>
      <c r="D651" s="209" t="s">
        <v>441</v>
      </c>
      <c r="E651" s="233">
        <f t="shared" si="485"/>
        <v>700</v>
      </c>
      <c r="F651" s="233">
        <f t="shared" si="485"/>
        <v>0</v>
      </c>
      <c r="G651" s="186">
        <f t="shared" si="478"/>
        <v>0</v>
      </c>
      <c r="H651" s="184"/>
      <c r="I651" s="184"/>
      <c r="J651" s="190"/>
      <c r="K651" s="184"/>
      <c r="L651" s="184"/>
      <c r="M651" s="190"/>
      <c r="N651" s="184"/>
      <c r="O651" s="184"/>
      <c r="P651" s="190"/>
      <c r="Q651" s="184"/>
      <c r="R651" s="184"/>
      <c r="S651" s="190"/>
      <c r="T651" s="184"/>
      <c r="U651" s="184"/>
      <c r="V651" s="190"/>
      <c r="W651" s="184"/>
      <c r="X651" s="184"/>
      <c r="Y651" s="190"/>
      <c r="Z651" s="184"/>
      <c r="AA651" s="184"/>
      <c r="AB651" s="190"/>
      <c r="AC651" s="204"/>
      <c r="AD651" s="184"/>
      <c r="AE651" s="190"/>
      <c r="AF651" s="204">
        <v>700</v>
      </c>
      <c r="AG651" s="184"/>
      <c r="AH651" s="190"/>
      <c r="AI651" s="184"/>
      <c r="AJ651" s="184"/>
      <c r="AK651" s="190"/>
      <c r="AL651" s="190"/>
      <c r="AM651" s="190"/>
      <c r="AN651" s="184"/>
      <c r="AO651" s="184"/>
      <c r="AP651" s="190"/>
      <c r="AQ651" s="190"/>
      <c r="AR651" s="190"/>
      <c r="AS651" s="184"/>
      <c r="AT651" s="184"/>
      <c r="AU651" s="190"/>
      <c r="AV651" s="239"/>
    </row>
    <row r="652" spans="1:48">
      <c r="A652" s="358" t="s">
        <v>419</v>
      </c>
      <c r="B652" s="355" t="s">
        <v>455</v>
      </c>
      <c r="C652" s="355" t="s">
        <v>440</v>
      </c>
      <c r="D652" s="192" t="s">
        <v>41</v>
      </c>
      <c r="E652" s="233">
        <f t="shared" si="485"/>
        <v>1656.6</v>
      </c>
      <c r="F652" s="233">
        <f t="shared" si="485"/>
        <v>0</v>
      </c>
      <c r="G652" s="186">
        <f t="shared" si="478"/>
        <v>0</v>
      </c>
      <c r="H652" s="186">
        <f>H653+H654+H655+H657</f>
        <v>0</v>
      </c>
      <c r="I652" s="186">
        <f t="shared" ref="I652:AU652" si="491">I653+I654+I655+I657</f>
        <v>0</v>
      </c>
      <c r="J652" s="186">
        <f t="shared" si="491"/>
        <v>0</v>
      </c>
      <c r="K652" s="186">
        <f t="shared" si="491"/>
        <v>0</v>
      </c>
      <c r="L652" s="186">
        <f t="shared" si="491"/>
        <v>0</v>
      </c>
      <c r="M652" s="186">
        <f t="shared" si="491"/>
        <v>0</v>
      </c>
      <c r="N652" s="186">
        <f t="shared" si="491"/>
        <v>0</v>
      </c>
      <c r="O652" s="186">
        <f t="shared" si="491"/>
        <v>0</v>
      </c>
      <c r="P652" s="186">
        <f t="shared" si="491"/>
        <v>0</v>
      </c>
      <c r="Q652" s="186">
        <f t="shared" si="491"/>
        <v>0</v>
      </c>
      <c r="R652" s="186">
        <f t="shared" si="491"/>
        <v>0</v>
      </c>
      <c r="S652" s="186">
        <f t="shared" si="491"/>
        <v>0</v>
      </c>
      <c r="T652" s="186">
        <f t="shared" si="491"/>
        <v>0</v>
      </c>
      <c r="U652" s="186">
        <f t="shared" si="491"/>
        <v>0</v>
      </c>
      <c r="V652" s="186">
        <f t="shared" si="491"/>
        <v>0</v>
      </c>
      <c r="W652" s="186">
        <f t="shared" si="491"/>
        <v>0</v>
      </c>
      <c r="X652" s="186">
        <f t="shared" si="491"/>
        <v>0</v>
      </c>
      <c r="Y652" s="186">
        <f t="shared" si="491"/>
        <v>0</v>
      </c>
      <c r="Z652" s="186">
        <f t="shared" si="491"/>
        <v>0</v>
      </c>
      <c r="AA652" s="186">
        <f t="shared" si="491"/>
        <v>0</v>
      </c>
      <c r="AB652" s="186">
        <f t="shared" si="491"/>
        <v>0</v>
      </c>
      <c r="AC652" s="186">
        <f t="shared" si="491"/>
        <v>0</v>
      </c>
      <c r="AD652" s="186">
        <f t="shared" si="491"/>
        <v>0</v>
      </c>
      <c r="AE652" s="186">
        <f t="shared" si="491"/>
        <v>0</v>
      </c>
      <c r="AF652" s="186">
        <f t="shared" si="491"/>
        <v>1656.6</v>
      </c>
      <c r="AG652" s="186">
        <f t="shared" si="491"/>
        <v>0</v>
      </c>
      <c r="AH652" s="186">
        <f t="shared" si="491"/>
        <v>0</v>
      </c>
      <c r="AI652" s="186">
        <f t="shared" si="491"/>
        <v>0</v>
      </c>
      <c r="AJ652" s="186">
        <f t="shared" si="491"/>
        <v>0</v>
      </c>
      <c r="AK652" s="186">
        <f t="shared" si="491"/>
        <v>0</v>
      </c>
      <c r="AL652" s="186">
        <f t="shared" si="491"/>
        <v>0</v>
      </c>
      <c r="AM652" s="186">
        <f t="shared" si="491"/>
        <v>0</v>
      </c>
      <c r="AN652" s="186">
        <f t="shared" si="491"/>
        <v>0</v>
      </c>
      <c r="AO652" s="186">
        <f t="shared" si="491"/>
        <v>0</v>
      </c>
      <c r="AP652" s="186">
        <f t="shared" si="491"/>
        <v>0</v>
      </c>
      <c r="AQ652" s="186">
        <f t="shared" si="491"/>
        <v>0</v>
      </c>
      <c r="AR652" s="186">
        <f t="shared" si="491"/>
        <v>0</v>
      </c>
      <c r="AS652" s="186">
        <f t="shared" si="491"/>
        <v>0</v>
      </c>
      <c r="AT652" s="186">
        <f t="shared" si="491"/>
        <v>0</v>
      </c>
      <c r="AU652" s="186">
        <f t="shared" si="491"/>
        <v>0</v>
      </c>
      <c r="AV652" s="300"/>
    </row>
    <row r="653" spans="1:48">
      <c r="A653" s="359"/>
      <c r="B653" s="356"/>
      <c r="C653" s="356"/>
      <c r="D653" s="188" t="s">
        <v>37</v>
      </c>
      <c r="E653" s="233">
        <f t="shared" si="485"/>
        <v>516.9</v>
      </c>
      <c r="F653" s="233">
        <f t="shared" si="485"/>
        <v>0</v>
      </c>
      <c r="G653" s="186">
        <f t="shared" si="478"/>
        <v>0</v>
      </c>
      <c r="H653" s="184"/>
      <c r="I653" s="184"/>
      <c r="J653" s="190"/>
      <c r="K653" s="184"/>
      <c r="L653" s="184"/>
      <c r="M653" s="190"/>
      <c r="N653" s="184"/>
      <c r="O653" s="184"/>
      <c r="P653" s="190"/>
      <c r="Q653" s="184"/>
      <c r="R653" s="184"/>
      <c r="S653" s="190"/>
      <c r="T653" s="184"/>
      <c r="U653" s="184"/>
      <c r="V653" s="190"/>
      <c r="W653" s="184"/>
      <c r="X653" s="184"/>
      <c r="Y653" s="190"/>
      <c r="Z653" s="184"/>
      <c r="AA653" s="184"/>
      <c r="AB653" s="190"/>
      <c r="AC653" s="184"/>
      <c r="AD653" s="184"/>
      <c r="AE653" s="190"/>
      <c r="AF653" s="184">
        <f>316.9+200</f>
        <v>516.9</v>
      </c>
      <c r="AG653" s="184"/>
      <c r="AH653" s="190"/>
      <c r="AI653" s="184"/>
      <c r="AJ653" s="184"/>
      <c r="AK653" s="190"/>
      <c r="AL653" s="184"/>
      <c r="AM653" s="184"/>
      <c r="AN653" s="184"/>
      <c r="AO653" s="184"/>
      <c r="AP653" s="190"/>
      <c r="AQ653" s="190"/>
      <c r="AR653" s="190"/>
      <c r="AS653" s="184"/>
      <c r="AT653" s="184"/>
      <c r="AU653" s="190"/>
      <c r="AV653" s="300"/>
    </row>
    <row r="654" spans="1:48" ht="26.4">
      <c r="A654" s="359"/>
      <c r="B654" s="356"/>
      <c r="C654" s="356"/>
      <c r="D654" s="188" t="s">
        <v>2</v>
      </c>
      <c r="E654" s="233">
        <f t="shared" si="485"/>
        <v>808.4</v>
      </c>
      <c r="F654" s="233">
        <f t="shared" si="485"/>
        <v>0</v>
      </c>
      <c r="G654" s="186">
        <f t="shared" ref="G654:G765" si="492">F654/E654*100</f>
        <v>0</v>
      </c>
      <c r="H654" s="184"/>
      <c r="I654" s="184"/>
      <c r="J654" s="190"/>
      <c r="K654" s="184"/>
      <c r="L654" s="184"/>
      <c r="M654" s="190"/>
      <c r="N654" s="184"/>
      <c r="O654" s="184"/>
      <c r="P654" s="190"/>
      <c r="Q654" s="184"/>
      <c r="R654" s="184"/>
      <c r="S654" s="190"/>
      <c r="T654" s="184"/>
      <c r="U654" s="184"/>
      <c r="V654" s="190"/>
      <c r="W654" s="184"/>
      <c r="X654" s="184"/>
      <c r="Y654" s="190"/>
      <c r="Z654" s="184"/>
      <c r="AA654" s="184"/>
      <c r="AB654" s="190"/>
      <c r="AC654" s="184"/>
      <c r="AD654" s="184"/>
      <c r="AE654" s="190"/>
      <c r="AF654" s="184">
        <f>548.4+260</f>
        <v>808.4</v>
      </c>
      <c r="AG654" s="184"/>
      <c r="AH654" s="190"/>
      <c r="AI654" s="184"/>
      <c r="AJ654" s="184"/>
      <c r="AK654" s="190"/>
      <c r="AL654" s="190"/>
      <c r="AM654" s="190"/>
      <c r="AN654" s="184"/>
      <c r="AO654" s="184"/>
      <c r="AP654" s="190"/>
      <c r="AQ654" s="190"/>
      <c r="AR654" s="190"/>
      <c r="AS654" s="184"/>
      <c r="AT654" s="184"/>
      <c r="AU654" s="190"/>
      <c r="AV654" s="300"/>
    </row>
    <row r="655" spans="1:48" ht="36">
      <c r="A655" s="359"/>
      <c r="B655" s="356"/>
      <c r="C655" s="356"/>
      <c r="D655" s="209" t="s">
        <v>456</v>
      </c>
      <c r="E655" s="233">
        <f t="shared" si="485"/>
        <v>331.3</v>
      </c>
      <c r="F655" s="233">
        <f t="shared" si="485"/>
        <v>0</v>
      </c>
      <c r="G655" s="186">
        <f t="shared" si="492"/>
        <v>0</v>
      </c>
      <c r="H655" s="184"/>
      <c r="I655" s="184"/>
      <c r="J655" s="190"/>
      <c r="K655" s="184"/>
      <c r="L655" s="184"/>
      <c r="M655" s="190"/>
      <c r="N655" s="184"/>
      <c r="O655" s="184"/>
      <c r="P655" s="190"/>
      <c r="Q655" s="184"/>
      <c r="R655" s="184"/>
      <c r="S655" s="190"/>
      <c r="T655" s="184"/>
      <c r="U655" s="184"/>
      <c r="V655" s="190"/>
      <c r="W655" s="184"/>
      <c r="X655" s="184"/>
      <c r="Y655" s="190"/>
      <c r="Z655" s="184"/>
      <c r="AA655" s="184"/>
      <c r="AB655" s="190"/>
      <c r="AC655" s="184"/>
      <c r="AD655" s="184"/>
      <c r="AE655" s="190"/>
      <c r="AF655" s="184">
        <f>231.3+100</f>
        <v>331.3</v>
      </c>
      <c r="AG655" s="184"/>
      <c r="AH655" s="190"/>
      <c r="AI655" s="184"/>
      <c r="AJ655" s="184"/>
      <c r="AK655" s="190"/>
      <c r="AL655" s="190"/>
      <c r="AM655" s="190"/>
      <c r="AN655" s="184"/>
      <c r="AO655" s="184"/>
      <c r="AP655" s="190"/>
      <c r="AQ655" s="190"/>
      <c r="AR655" s="190"/>
      <c r="AS655" s="184"/>
      <c r="AT655" s="184"/>
      <c r="AU655" s="190"/>
      <c r="AV655" s="300"/>
    </row>
    <row r="656" spans="1:48" ht="27">
      <c r="A656" s="359"/>
      <c r="B656" s="356"/>
      <c r="C656" s="356"/>
      <c r="D656" s="189" t="s">
        <v>273</v>
      </c>
      <c r="E656" s="233">
        <f t="shared" si="485"/>
        <v>0</v>
      </c>
      <c r="F656" s="233">
        <f t="shared" si="485"/>
        <v>0</v>
      </c>
      <c r="G656" s="186" t="e">
        <f t="shared" si="492"/>
        <v>#DIV/0!</v>
      </c>
      <c r="H656" s="184"/>
      <c r="I656" s="184"/>
      <c r="J656" s="190"/>
      <c r="K656" s="184"/>
      <c r="L656" s="184"/>
      <c r="M656" s="190"/>
      <c r="N656" s="184"/>
      <c r="O656" s="184"/>
      <c r="P656" s="190"/>
      <c r="Q656" s="184"/>
      <c r="R656" s="184"/>
      <c r="S656" s="190"/>
      <c r="T656" s="184"/>
      <c r="U656" s="184"/>
      <c r="V656" s="190"/>
      <c r="W656" s="184"/>
      <c r="X656" s="184"/>
      <c r="Y656" s="190"/>
      <c r="Z656" s="184"/>
      <c r="AA656" s="184"/>
      <c r="AB656" s="190"/>
      <c r="AC656" s="184"/>
      <c r="AD656" s="184"/>
      <c r="AE656" s="190"/>
      <c r="AF656" s="184"/>
      <c r="AG656" s="184"/>
      <c r="AH656" s="190"/>
      <c r="AI656" s="184"/>
      <c r="AJ656" s="184"/>
      <c r="AK656" s="190"/>
      <c r="AL656" s="190"/>
      <c r="AM656" s="190"/>
      <c r="AN656" s="184"/>
      <c r="AO656" s="184"/>
      <c r="AP656" s="190"/>
      <c r="AQ656" s="190"/>
      <c r="AR656" s="190"/>
      <c r="AS656" s="184"/>
      <c r="AT656" s="184"/>
      <c r="AU656" s="190"/>
      <c r="AV656" s="300"/>
    </row>
    <row r="657" spans="1:48">
      <c r="A657" s="360"/>
      <c r="B657" s="357"/>
      <c r="C657" s="357"/>
      <c r="D657" s="209" t="s">
        <v>441</v>
      </c>
      <c r="E657" s="233">
        <f t="shared" si="485"/>
        <v>0</v>
      </c>
      <c r="F657" s="233">
        <f t="shared" si="485"/>
        <v>0</v>
      </c>
      <c r="G657" s="186" t="e">
        <f t="shared" si="492"/>
        <v>#DIV/0!</v>
      </c>
      <c r="H657" s="184"/>
      <c r="I657" s="184"/>
      <c r="J657" s="190"/>
      <c r="K657" s="184"/>
      <c r="L657" s="184"/>
      <c r="M657" s="190"/>
      <c r="N657" s="184"/>
      <c r="O657" s="184"/>
      <c r="P657" s="190"/>
      <c r="Q657" s="184"/>
      <c r="R657" s="184"/>
      <c r="S657" s="190"/>
      <c r="T657" s="184"/>
      <c r="U657" s="184"/>
      <c r="V657" s="190"/>
      <c r="W657" s="184"/>
      <c r="X657" s="184"/>
      <c r="Y657" s="190"/>
      <c r="Z657" s="184"/>
      <c r="AA657" s="184"/>
      <c r="AB657" s="190"/>
      <c r="AC657" s="184"/>
      <c r="AD657" s="184"/>
      <c r="AE657" s="190"/>
      <c r="AF657" s="184"/>
      <c r="AG657" s="184"/>
      <c r="AH657" s="190"/>
      <c r="AI657" s="184"/>
      <c r="AJ657" s="184"/>
      <c r="AK657" s="190"/>
      <c r="AL657" s="190"/>
      <c r="AM657" s="190"/>
      <c r="AN657" s="184"/>
      <c r="AO657" s="184"/>
      <c r="AP657" s="190"/>
      <c r="AQ657" s="190"/>
      <c r="AR657" s="190"/>
      <c r="AS657" s="184"/>
      <c r="AT657" s="184"/>
      <c r="AU657" s="190"/>
      <c r="AV657" s="239"/>
    </row>
    <row r="658" spans="1:48">
      <c r="A658" s="358" t="s">
        <v>453</v>
      </c>
      <c r="B658" s="355" t="s">
        <v>462</v>
      </c>
      <c r="C658" s="355" t="s">
        <v>440</v>
      </c>
      <c r="D658" s="192" t="s">
        <v>41</v>
      </c>
      <c r="E658" s="233">
        <f t="shared" si="485"/>
        <v>2673.0034500000002</v>
      </c>
      <c r="F658" s="233">
        <f t="shared" si="485"/>
        <v>0</v>
      </c>
      <c r="G658" s="186">
        <f t="shared" si="492"/>
        <v>0</v>
      </c>
      <c r="H658" s="186">
        <f>H659+H660+H661+H663</f>
        <v>0</v>
      </c>
      <c r="I658" s="186">
        <f t="shared" ref="I658:AU658" si="493">I659+I660+I661+I663</f>
        <v>0</v>
      </c>
      <c r="J658" s="186">
        <f t="shared" si="493"/>
        <v>0</v>
      </c>
      <c r="K658" s="186">
        <f t="shared" si="493"/>
        <v>0</v>
      </c>
      <c r="L658" s="186">
        <f t="shared" si="493"/>
        <v>0</v>
      </c>
      <c r="M658" s="186">
        <f t="shared" si="493"/>
        <v>0</v>
      </c>
      <c r="N658" s="186">
        <f t="shared" si="493"/>
        <v>0</v>
      </c>
      <c r="O658" s="186">
        <f t="shared" si="493"/>
        <v>0</v>
      </c>
      <c r="P658" s="186">
        <f t="shared" si="493"/>
        <v>0</v>
      </c>
      <c r="Q658" s="186">
        <f t="shared" si="493"/>
        <v>0</v>
      </c>
      <c r="R658" s="186">
        <f t="shared" si="493"/>
        <v>0</v>
      </c>
      <c r="S658" s="186">
        <f t="shared" si="493"/>
        <v>0</v>
      </c>
      <c r="T658" s="186">
        <f t="shared" si="493"/>
        <v>0</v>
      </c>
      <c r="U658" s="186">
        <f t="shared" si="493"/>
        <v>0</v>
      </c>
      <c r="V658" s="186">
        <f t="shared" si="493"/>
        <v>0</v>
      </c>
      <c r="W658" s="186">
        <f t="shared" si="493"/>
        <v>0</v>
      </c>
      <c r="X658" s="186">
        <f t="shared" si="493"/>
        <v>0</v>
      </c>
      <c r="Y658" s="186">
        <f t="shared" si="493"/>
        <v>0</v>
      </c>
      <c r="Z658" s="186">
        <f t="shared" si="493"/>
        <v>0</v>
      </c>
      <c r="AA658" s="186">
        <f t="shared" si="493"/>
        <v>0</v>
      </c>
      <c r="AB658" s="186">
        <f t="shared" si="493"/>
        <v>0</v>
      </c>
      <c r="AC658" s="186">
        <f t="shared" si="493"/>
        <v>0</v>
      </c>
      <c r="AD658" s="186">
        <f t="shared" si="493"/>
        <v>0</v>
      </c>
      <c r="AE658" s="186">
        <f t="shared" si="493"/>
        <v>0</v>
      </c>
      <c r="AF658" s="186">
        <f t="shared" si="493"/>
        <v>2673.0034500000002</v>
      </c>
      <c r="AG658" s="186">
        <f t="shared" si="493"/>
        <v>0</v>
      </c>
      <c r="AH658" s="186">
        <f t="shared" si="493"/>
        <v>0</v>
      </c>
      <c r="AI658" s="186">
        <f t="shared" si="493"/>
        <v>0</v>
      </c>
      <c r="AJ658" s="186">
        <f t="shared" si="493"/>
        <v>0</v>
      </c>
      <c r="AK658" s="186">
        <f t="shared" si="493"/>
        <v>0</v>
      </c>
      <c r="AL658" s="186">
        <f t="shared" si="493"/>
        <v>0</v>
      </c>
      <c r="AM658" s="186">
        <f t="shared" si="493"/>
        <v>0</v>
      </c>
      <c r="AN658" s="186">
        <f t="shared" si="493"/>
        <v>0</v>
      </c>
      <c r="AO658" s="186">
        <f t="shared" si="493"/>
        <v>0</v>
      </c>
      <c r="AP658" s="186">
        <f t="shared" si="493"/>
        <v>0</v>
      </c>
      <c r="AQ658" s="186">
        <f t="shared" si="493"/>
        <v>0</v>
      </c>
      <c r="AR658" s="186">
        <f t="shared" si="493"/>
        <v>0</v>
      </c>
      <c r="AS658" s="186">
        <f t="shared" si="493"/>
        <v>0</v>
      </c>
      <c r="AT658" s="186">
        <f t="shared" si="493"/>
        <v>0</v>
      </c>
      <c r="AU658" s="186">
        <f t="shared" si="493"/>
        <v>0</v>
      </c>
      <c r="AV658" s="300"/>
    </row>
    <row r="659" spans="1:48">
      <c r="A659" s="359"/>
      <c r="B659" s="356"/>
      <c r="C659" s="356"/>
      <c r="D659" s="188" t="s">
        <v>37</v>
      </c>
      <c r="E659" s="233">
        <f t="shared" si="485"/>
        <v>833.9</v>
      </c>
      <c r="F659" s="233">
        <f t="shared" si="485"/>
        <v>0</v>
      </c>
      <c r="G659" s="186">
        <f t="shared" si="492"/>
        <v>0</v>
      </c>
      <c r="H659" s="184"/>
      <c r="I659" s="184"/>
      <c r="J659" s="190"/>
      <c r="K659" s="184"/>
      <c r="L659" s="184"/>
      <c r="M659" s="190"/>
      <c r="N659" s="184"/>
      <c r="O659" s="184"/>
      <c r="P659" s="190"/>
      <c r="Q659" s="184"/>
      <c r="R659" s="184"/>
      <c r="S659" s="190"/>
      <c r="T659" s="184"/>
      <c r="U659" s="184"/>
      <c r="V659" s="190"/>
      <c r="W659" s="184"/>
      <c r="X659" s="184"/>
      <c r="Y659" s="190"/>
      <c r="Z659" s="184"/>
      <c r="AA659" s="184"/>
      <c r="AB659" s="190"/>
      <c r="AC659" s="184"/>
      <c r="AD659" s="184"/>
      <c r="AE659" s="190"/>
      <c r="AF659" s="184">
        <f>433.9+400</f>
        <v>833.9</v>
      </c>
      <c r="AG659" s="184"/>
      <c r="AH659" s="190"/>
      <c r="AI659" s="184"/>
      <c r="AJ659" s="184"/>
      <c r="AK659" s="190"/>
      <c r="AL659" s="184"/>
      <c r="AM659" s="184"/>
      <c r="AN659" s="184"/>
      <c r="AO659" s="184"/>
      <c r="AP659" s="190"/>
      <c r="AQ659" s="190"/>
      <c r="AR659" s="190"/>
      <c r="AS659" s="184"/>
      <c r="AT659" s="184"/>
      <c r="AU659" s="190"/>
      <c r="AV659" s="300"/>
    </row>
    <row r="660" spans="1:48" ht="26.4">
      <c r="A660" s="359"/>
      <c r="B660" s="356"/>
      <c r="C660" s="356"/>
      <c r="D660" s="188" t="s">
        <v>2</v>
      </c>
      <c r="E660" s="233">
        <f t="shared" si="485"/>
        <v>1304.4794499999998</v>
      </c>
      <c r="F660" s="233">
        <f t="shared" si="485"/>
        <v>0</v>
      </c>
      <c r="G660" s="186">
        <f t="shared" si="492"/>
        <v>0</v>
      </c>
      <c r="H660" s="184"/>
      <c r="I660" s="184"/>
      <c r="J660" s="190"/>
      <c r="K660" s="184"/>
      <c r="L660" s="184"/>
      <c r="M660" s="190"/>
      <c r="N660" s="184"/>
      <c r="O660" s="184"/>
      <c r="P660" s="190"/>
      <c r="Q660" s="184"/>
      <c r="R660" s="184"/>
      <c r="S660" s="190"/>
      <c r="T660" s="184"/>
      <c r="U660" s="184"/>
      <c r="V660" s="190"/>
      <c r="W660" s="184"/>
      <c r="X660" s="184"/>
      <c r="Y660" s="190"/>
      <c r="Z660" s="184"/>
      <c r="AA660" s="184"/>
      <c r="AB660" s="190"/>
      <c r="AC660" s="184"/>
      <c r="AD660" s="184"/>
      <c r="AE660" s="190"/>
      <c r="AF660" s="184">
        <f>804.4+0.07945+500</f>
        <v>1304.4794499999998</v>
      </c>
      <c r="AG660" s="184"/>
      <c r="AH660" s="190"/>
      <c r="AI660" s="184"/>
      <c r="AJ660" s="184"/>
      <c r="AK660" s="190"/>
      <c r="AL660" s="190"/>
      <c r="AM660" s="190"/>
      <c r="AN660" s="184"/>
      <c r="AO660" s="184"/>
      <c r="AP660" s="190"/>
      <c r="AQ660" s="190"/>
      <c r="AR660" s="190"/>
      <c r="AS660" s="184"/>
      <c r="AT660" s="184"/>
      <c r="AU660" s="190"/>
      <c r="AV660" s="300"/>
    </row>
    <row r="661" spans="1:48" ht="36">
      <c r="A661" s="359"/>
      <c r="B661" s="356"/>
      <c r="C661" s="356"/>
      <c r="D661" s="209" t="s">
        <v>456</v>
      </c>
      <c r="E661" s="233">
        <f t="shared" si="485"/>
        <v>534.62400000000002</v>
      </c>
      <c r="F661" s="233">
        <f t="shared" si="485"/>
        <v>0</v>
      </c>
      <c r="G661" s="186">
        <f t="shared" si="492"/>
        <v>0</v>
      </c>
      <c r="H661" s="184"/>
      <c r="I661" s="184"/>
      <c r="J661" s="190"/>
      <c r="K661" s="184"/>
      <c r="L661" s="184"/>
      <c r="M661" s="190"/>
      <c r="N661" s="184"/>
      <c r="O661" s="184"/>
      <c r="P661" s="190"/>
      <c r="Q661" s="184"/>
      <c r="R661" s="184"/>
      <c r="S661" s="190"/>
      <c r="T661" s="184"/>
      <c r="U661" s="184"/>
      <c r="V661" s="190"/>
      <c r="W661" s="184"/>
      <c r="X661" s="184"/>
      <c r="Y661" s="190"/>
      <c r="Z661" s="184"/>
      <c r="AA661" s="184"/>
      <c r="AB661" s="190"/>
      <c r="AC661" s="184"/>
      <c r="AD661" s="184"/>
      <c r="AE661" s="190"/>
      <c r="AF661" s="184">
        <f>334.6+0.024+200</f>
        <v>534.62400000000002</v>
      </c>
      <c r="AG661" s="184"/>
      <c r="AH661" s="190"/>
      <c r="AI661" s="184"/>
      <c r="AJ661" s="184"/>
      <c r="AK661" s="190"/>
      <c r="AL661" s="190"/>
      <c r="AM661" s="190"/>
      <c r="AN661" s="184"/>
      <c r="AO661" s="184"/>
      <c r="AP661" s="190"/>
      <c r="AQ661" s="190"/>
      <c r="AR661" s="190"/>
      <c r="AS661" s="184"/>
      <c r="AT661" s="184"/>
      <c r="AU661" s="190"/>
      <c r="AV661" s="300"/>
    </row>
    <row r="662" spans="1:48" ht="27">
      <c r="A662" s="359"/>
      <c r="B662" s="356"/>
      <c r="C662" s="356"/>
      <c r="D662" s="189" t="s">
        <v>273</v>
      </c>
      <c r="E662" s="233">
        <f t="shared" si="485"/>
        <v>0</v>
      </c>
      <c r="F662" s="233">
        <f t="shared" si="485"/>
        <v>0</v>
      </c>
      <c r="G662" s="186" t="e">
        <f t="shared" si="492"/>
        <v>#DIV/0!</v>
      </c>
      <c r="H662" s="184"/>
      <c r="I662" s="184"/>
      <c r="J662" s="190"/>
      <c r="K662" s="184"/>
      <c r="L662" s="184"/>
      <c r="M662" s="190"/>
      <c r="N662" s="184"/>
      <c r="O662" s="184"/>
      <c r="P662" s="190"/>
      <c r="Q662" s="184"/>
      <c r="R662" s="184"/>
      <c r="S662" s="190"/>
      <c r="T662" s="184"/>
      <c r="U662" s="184"/>
      <c r="V662" s="190"/>
      <c r="W662" s="184"/>
      <c r="X662" s="184"/>
      <c r="Y662" s="190"/>
      <c r="Z662" s="184"/>
      <c r="AA662" s="184"/>
      <c r="AB662" s="190"/>
      <c r="AC662" s="184"/>
      <c r="AD662" s="184"/>
      <c r="AE662" s="190"/>
      <c r="AF662" s="184"/>
      <c r="AG662" s="184"/>
      <c r="AH662" s="190"/>
      <c r="AI662" s="184"/>
      <c r="AJ662" s="184"/>
      <c r="AK662" s="190"/>
      <c r="AL662" s="190"/>
      <c r="AM662" s="190"/>
      <c r="AN662" s="184"/>
      <c r="AO662" s="184"/>
      <c r="AP662" s="190"/>
      <c r="AQ662" s="190"/>
      <c r="AR662" s="190"/>
      <c r="AS662" s="184"/>
      <c r="AT662" s="184"/>
      <c r="AU662" s="190"/>
      <c r="AV662" s="300"/>
    </row>
    <row r="663" spans="1:48">
      <c r="A663" s="360"/>
      <c r="B663" s="357"/>
      <c r="C663" s="357"/>
      <c r="D663" s="209" t="s">
        <v>441</v>
      </c>
      <c r="E663" s="233">
        <f t="shared" si="485"/>
        <v>0</v>
      </c>
      <c r="F663" s="233">
        <f t="shared" si="485"/>
        <v>0</v>
      </c>
      <c r="G663" s="186" t="e">
        <f t="shared" si="492"/>
        <v>#DIV/0!</v>
      </c>
      <c r="H663" s="184"/>
      <c r="I663" s="184"/>
      <c r="J663" s="190"/>
      <c r="K663" s="184"/>
      <c r="L663" s="184"/>
      <c r="M663" s="190"/>
      <c r="N663" s="184"/>
      <c r="O663" s="184"/>
      <c r="P663" s="190"/>
      <c r="Q663" s="184"/>
      <c r="R663" s="184"/>
      <c r="S663" s="190"/>
      <c r="T663" s="184"/>
      <c r="U663" s="184"/>
      <c r="V663" s="190"/>
      <c r="W663" s="184"/>
      <c r="X663" s="184"/>
      <c r="Y663" s="190"/>
      <c r="Z663" s="184"/>
      <c r="AA663" s="184"/>
      <c r="AB663" s="190"/>
      <c r="AC663" s="184"/>
      <c r="AD663" s="184"/>
      <c r="AE663" s="190"/>
      <c r="AF663" s="184"/>
      <c r="AG663" s="184"/>
      <c r="AH663" s="190"/>
      <c r="AI663" s="184"/>
      <c r="AJ663" s="184"/>
      <c r="AK663" s="190"/>
      <c r="AL663" s="190"/>
      <c r="AM663" s="190"/>
      <c r="AN663" s="184"/>
      <c r="AO663" s="184"/>
      <c r="AP663" s="190"/>
      <c r="AQ663" s="190"/>
      <c r="AR663" s="190"/>
      <c r="AS663" s="184"/>
      <c r="AT663" s="184"/>
      <c r="AU663" s="190"/>
      <c r="AV663" s="239"/>
    </row>
    <row r="664" spans="1:48">
      <c r="A664" s="358" t="s">
        <v>454</v>
      </c>
      <c r="B664" s="355"/>
      <c r="C664" s="299" t="s">
        <v>440</v>
      </c>
      <c r="D664" s="192" t="s">
        <v>41</v>
      </c>
      <c r="E664" s="233">
        <f t="shared" si="485"/>
        <v>0</v>
      </c>
      <c r="F664" s="233">
        <f t="shared" si="485"/>
        <v>0</v>
      </c>
      <c r="G664" s="186" t="e">
        <f t="shared" si="492"/>
        <v>#DIV/0!</v>
      </c>
      <c r="H664" s="186">
        <f>H665+H666+H667+H669</f>
        <v>0</v>
      </c>
      <c r="I664" s="186">
        <f t="shared" ref="I664:AU664" si="494">I665+I666+I667+I669</f>
        <v>0</v>
      </c>
      <c r="J664" s="186">
        <f t="shared" si="494"/>
        <v>0</v>
      </c>
      <c r="K664" s="186">
        <f t="shared" si="494"/>
        <v>0</v>
      </c>
      <c r="L664" s="186">
        <f t="shared" si="494"/>
        <v>0</v>
      </c>
      <c r="M664" s="186">
        <f t="shared" si="494"/>
        <v>0</v>
      </c>
      <c r="N664" s="186">
        <f t="shared" si="494"/>
        <v>0</v>
      </c>
      <c r="O664" s="186">
        <f t="shared" si="494"/>
        <v>0</v>
      </c>
      <c r="P664" s="186">
        <f t="shared" si="494"/>
        <v>0</v>
      </c>
      <c r="Q664" s="186">
        <f t="shared" si="494"/>
        <v>0</v>
      </c>
      <c r="R664" s="186">
        <f t="shared" si="494"/>
        <v>0</v>
      </c>
      <c r="S664" s="186">
        <f t="shared" si="494"/>
        <v>0</v>
      </c>
      <c r="T664" s="186">
        <f t="shared" si="494"/>
        <v>0</v>
      </c>
      <c r="U664" s="186">
        <f t="shared" si="494"/>
        <v>0</v>
      </c>
      <c r="V664" s="186">
        <f t="shared" si="494"/>
        <v>0</v>
      </c>
      <c r="W664" s="186">
        <f t="shared" si="494"/>
        <v>0</v>
      </c>
      <c r="X664" s="186">
        <f t="shared" si="494"/>
        <v>0</v>
      </c>
      <c r="Y664" s="186">
        <f t="shared" si="494"/>
        <v>0</v>
      </c>
      <c r="Z664" s="186">
        <f t="shared" si="494"/>
        <v>0</v>
      </c>
      <c r="AA664" s="186">
        <f t="shared" si="494"/>
        <v>0</v>
      </c>
      <c r="AB664" s="186">
        <f t="shared" si="494"/>
        <v>0</v>
      </c>
      <c r="AC664" s="186">
        <f t="shared" si="494"/>
        <v>0</v>
      </c>
      <c r="AD664" s="186">
        <f t="shared" si="494"/>
        <v>0</v>
      </c>
      <c r="AE664" s="186">
        <f t="shared" si="494"/>
        <v>0</v>
      </c>
      <c r="AF664" s="186">
        <f t="shared" si="494"/>
        <v>0</v>
      </c>
      <c r="AG664" s="186">
        <f t="shared" si="494"/>
        <v>0</v>
      </c>
      <c r="AH664" s="186">
        <f t="shared" si="494"/>
        <v>0</v>
      </c>
      <c r="AI664" s="186">
        <f t="shared" si="494"/>
        <v>0</v>
      </c>
      <c r="AJ664" s="186">
        <f t="shared" si="494"/>
        <v>0</v>
      </c>
      <c r="AK664" s="186">
        <f t="shared" si="494"/>
        <v>0</v>
      </c>
      <c r="AL664" s="186">
        <f t="shared" si="494"/>
        <v>0</v>
      </c>
      <c r="AM664" s="186">
        <f t="shared" si="494"/>
        <v>0</v>
      </c>
      <c r="AN664" s="186">
        <f t="shared" si="494"/>
        <v>0</v>
      </c>
      <c r="AO664" s="186">
        <f t="shared" si="494"/>
        <v>0</v>
      </c>
      <c r="AP664" s="186">
        <f t="shared" si="494"/>
        <v>0</v>
      </c>
      <c r="AQ664" s="186">
        <f t="shared" si="494"/>
        <v>0</v>
      </c>
      <c r="AR664" s="186">
        <f t="shared" si="494"/>
        <v>0</v>
      </c>
      <c r="AS664" s="186">
        <f t="shared" si="494"/>
        <v>0</v>
      </c>
      <c r="AT664" s="186">
        <f t="shared" si="494"/>
        <v>0</v>
      </c>
      <c r="AU664" s="186">
        <f t="shared" si="494"/>
        <v>0</v>
      </c>
      <c r="AV664" s="300"/>
    </row>
    <row r="665" spans="1:48">
      <c r="A665" s="359"/>
      <c r="B665" s="356"/>
      <c r="C665" s="299"/>
      <c r="D665" s="188" t="s">
        <v>37</v>
      </c>
      <c r="E665" s="233">
        <f t="shared" si="485"/>
        <v>0</v>
      </c>
      <c r="F665" s="233">
        <f t="shared" si="485"/>
        <v>0</v>
      </c>
      <c r="G665" s="186" t="e">
        <f t="shared" si="492"/>
        <v>#DIV/0!</v>
      </c>
      <c r="H665" s="184"/>
      <c r="I665" s="184"/>
      <c r="J665" s="190"/>
      <c r="K665" s="184"/>
      <c r="L665" s="184"/>
      <c r="M665" s="190"/>
      <c r="N665" s="184"/>
      <c r="O665" s="184"/>
      <c r="P665" s="190"/>
      <c r="Q665" s="184"/>
      <c r="R665" s="184"/>
      <c r="S665" s="190"/>
      <c r="T665" s="184"/>
      <c r="U665" s="184"/>
      <c r="V665" s="190"/>
      <c r="W665" s="184"/>
      <c r="X665" s="184"/>
      <c r="Y665" s="190"/>
      <c r="Z665" s="184"/>
      <c r="AA665" s="184"/>
      <c r="AB665" s="190"/>
      <c r="AC665" s="184"/>
      <c r="AD665" s="184"/>
      <c r="AE665" s="190"/>
      <c r="AF665" s="184"/>
      <c r="AG665" s="184"/>
      <c r="AH665" s="190"/>
      <c r="AI665" s="184"/>
      <c r="AJ665" s="184"/>
      <c r="AK665" s="190"/>
      <c r="AL665" s="184"/>
      <c r="AM665" s="184"/>
      <c r="AN665" s="184"/>
      <c r="AO665" s="184"/>
      <c r="AP665" s="190"/>
      <c r="AQ665" s="190"/>
      <c r="AR665" s="190"/>
      <c r="AS665" s="184"/>
      <c r="AT665" s="184"/>
      <c r="AU665" s="190"/>
      <c r="AV665" s="300"/>
    </row>
    <row r="666" spans="1:48" ht="26.4">
      <c r="A666" s="359"/>
      <c r="B666" s="356"/>
      <c r="C666" s="299"/>
      <c r="D666" s="188" t="s">
        <v>2</v>
      </c>
      <c r="E666" s="233">
        <f t="shared" si="485"/>
        <v>0</v>
      </c>
      <c r="F666" s="233">
        <f t="shared" si="485"/>
        <v>0</v>
      </c>
      <c r="G666" s="186" t="e">
        <f t="shared" si="492"/>
        <v>#DIV/0!</v>
      </c>
      <c r="H666" s="184"/>
      <c r="I666" s="184"/>
      <c r="J666" s="190"/>
      <c r="K666" s="184"/>
      <c r="L666" s="184"/>
      <c r="M666" s="190"/>
      <c r="N666" s="184"/>
      <c r="O666" s="184"/>
      <c r="P666" s="190"/>
      <c r="Q666" s="184"/>
      <c r="R666" s="184"/>
      <c r="S666" s="190"/>
      <c r="T666" s="184"/>
      <c r="U666" s="184"/>
      <c r="V666" s="190"/>
      <c r="W666" s="184"/>
      <c r="X666" s="184"/>
      <c r="Y666" s="190"/>
      <c r="Z666" s="184"/>
      <c r="AA666" s="184"/>
      <c r="AB666" s="190"/>
      <c r="AC666" s="184"/>
      <c r="AD666" s="184"/>
      <c r="AE666" s="190"/>
      <c r="AF666" s="184"/>
      <c r="AG666" s="184"/>
      <c r="AH666" s="190"/>
      <c r="AI666" s="184"/>
      <c r="AJ666" s="184"/>
      <c r="AK666" s="190"/>
      <c r="AL666" s="190"/>
      <c r="AM666" s="190"/>
      <c r="AN666" s="184"/>
      <c r="AO666" s="184"/>
      <c r="AP666" s="190"/>
      <c r="AQ666" s="190"/>
      <c r="AR666" s="190"/>
      <c r="AS666" s="184"/>
      <c r="AT666" s="184"/>
      <c r="AU666" s="190"/>
      <c r="AV666" s="300"/>
    </row>
    <row r="667" spans="1:48">
      <c r="A667" s="359"/>
      <c r="B667" s="356"/>
      <c r="C667" s="299"/>
      <c r="D667" s="188" t="s">
        <v>43</v>
      </c>
      <c r="E667" s="233">
        <f t="shared" si="485"/>
        <v>0</v>
      </c>
      <c r="F667" s="233">
        <f t="shared" si="485"/>
        <v>0</v>
      </c>
      <c r="G667" s="186" t="e">
        <f t="shared" si="492"/>
        <v>#DIV/0!</v>
      </c>
      <c r="H667" s="184"/>
      <c r="I667" s="184"/>
      <c r="J667" s="190"/>
      <c r="K667" s="184"/>
      <c r="L667" s="184"/>
      <c r="M667" s="190"/>
      <c r="N667" s="184"/>
      <c r="O667" s="184"/>
      <c r="P667" s="190"/>
      <c r="Q667" s="184"/>
      <c r="R667" s="184"/>
      <c r="S667" s="190"/>
      <c r="T667" s="184"/>
      <c r="U667" s="184"/>
      <c r="V667" s="190"/>
      <c r="W667" s="184"/>
      <c r="X667" s="184"/>
      <c r="Y667" s="190"/>
      <c r="Z667" s="184"/>
      <c r="AA667" s="184"/>
      <c r="AB667" s="190"/>
      <c r="AC667" s="184"/>
      <c r="AD667" s="184"/>
      <c r="AE667" s="190"/>
      <c r="AF667" s="184"/>
      <c r="AG667" s="184"/>
      <c r="AH667" s="190"/>
      <c r="AI667" s="184"/>
      <c r="AJ667" s="184"/>
      <c r="AK667" s="190"/>
      <c r="AL667" s="190"/>
      <c r="AM667" s="190"/>
      <c r="AN667" s="184"/>
      <c r="AO667" s="184"/>
      <c r="AP667" s="190"/>
      <c r="AQ667" s="190"/>
      <c r="AR667" s="190"/>
      <c r="AS667" s="184"/>
      <c r="AT667" s="184"/>
      <c r="AU667" s="190"/>
      <c r="AV667" s="300"/>
    </row>
    <row r="668" spans="1:48" ht="27">
      <c r="A668" s="359"/>
      <c r="B668" s="356"/>
      <c r="C668" s="299"/>
      <c r="D668" s="189" t="s">
        <v>273</v>
      </c>
      <c r="E668" s="233">
        <f t="shared" si="485"/>
        <v>0</v>
      </c>
      <c r="F668" s="233">
        <f t="shared" si="485"/>
        <v>0</v>
      </c>
      <c r="G668" s="186" t="e">
        <f t="shared" si="492"/>
        <v>#DIV/0!</v>
      </c>
      <c r="H668" s="184"/>
      <c r="I668" s="184"/>
      <c r="J668" s="190"/>
      <c r="K668" s="184"/>
      <c r="L668" s="184"/>
      <c r="M668" s="190"/>
      <c r="N668" s="184"/>
      <c r="O668" s="184"/>
      <c r="P668" s="190"/>
      <c r="Q668" s="184"/>
      <c r="R668" s="184"/>
      <c r="S668" s="190"/>
      <c r="T668" s="184"/>
      <c r="U668" s="184"/>
      <c r="V668" s="190"/>
      <c r="W668" s="184"/>
      <c r="X668" s="184"/>
      <c r="Y668" s="190"/>
      <c r="Z668" s="184"/>
      <c r="AA668" s="184"/>
      <c r="AB668" s="190"/>
      <c r="AC668" s="184"/>
      <c r="AD668" s="184"/>
      <c r="AE668" s="190"/>
      <c r="AF668" s="184"/>
      <c r="AG668" s="184"/>
      <c r="AH668" s="190"/>
      <c r="AI668" s="184"/>
      <c r="AJ668" s="184"/>
      <c r="AK668" s="190"/>
      <c r="AL668" s="190"/>
      <c r="AM668" s="190"/>
      <c r="AN668" s="184"/>
      <c r="AO668" s="184"/>
      <c r="AP668" s="190"/>
      <c r="AQ668" s="190"/>
      <c r="AR668" s="190"/>
      <c r="AS668" s="184"/>
      <c r="AT668" s="184"/>
      <c r="AU668" s="190"/>
      <c r="AV668" s="300"/>
    </row>
    <row r="669" spans="1:48">
      <c r="A669" s="360"/>
      <c r="B669" s="357"/>
      <c r="C669" s="238"/>
      <c r="D669" s="209" t="s">
        <v>441</v>
      </c>
      <c r="E669" s="233"/>
      <c r="F669" s="233"/>
      <c r="G669" s="186" t="e">
        <f t="shared" si="492"/>
        <v>#DIV/0!</v>
      </c>
      <c r="H669" s="184"/>
      <c r="I669" s="184"/>
      <c r="J669" s="190"/>
      <c r="K669" s="184"/>
      <c r="L669" s="184"/>
      <c r="M669" s="190"/>
      <c r="N669" s="184"/>
      <c r="O669" s="184"/>
      <c r="P669" s="190"/>
      <c r="Q669" s="184"/>
      <c r="R669" s="184"/>
      <c r="S669" s="190"/>
      <c r="T669" s="184"/>
      <c r="U669" s="184"/>
      <c r="V669" s="190"/>
      <c r="W669" s="184"/>
      <c r="X669" s="184"/>
      <c r="Y669" s="190"/>
      <c r="Z669" s="184"/>
      <c r="AA669" s="184"/>
      <c r="AB669" s="190"/>
      <c r="AC669" s="184"/>
      <c r="AD669" s="184"/>
      <c r="AE669" s="190"/>
      <c r="AF669" s="184"/>
      <c r="AG669" s="184"/>
      <c r="AH669" s="190"/>
      <c r="AI669" s="184"/>
      <c r="AJ669" s="184"/>
      <c r="AK669" s="190"/>
      <c r="AL669" s="190"/>
      <c r="AM669" s="190"/>
      <c r="AN669" s="184"/>
      <c r="AO669" s="184"/>
      <c r="AP669" s="190"/>
      <c r="AQ669" s="190"/>
      <c r="AR669" s="190"/>
      <c r="AS669" s="184"/>
      <c r="AT669" s="184"/>
      <c r="AU669" s="190"/>
      <c r="AV669" s="239"/>
    </row>
    <row r="670" spans="1:48">
      <c r="A670" s="347" t="s">
        <v>425</v>
      </c>
      <c r="B670" s="348"/>
      <c r="C670" s="349"/>
      <c r="D670" s="192" t="s">
        <v>41</v>
      </c>
      <c r="E670" s="233">
        <f t="shared" ref="E670:F685" si="495">H670+K670+N670+Q670+T670+W670+Z670+AC670+AF670+AI670+AN670+AS670</f>
        <v>38699.593699999998</v>
      </c>
      <c r="F670" s="233">
        <f t="shared" si="495"/>
        <v>16979.823490000002</v>
      </c>
      <c r="G670" s="186">
        <f t="shared" si="492"/>
        <v>43.875973535091674</v>
      </c>
      <c r="H670" s="186">
        <f>H526</f>
        <v>0</v>
      </c>
      <c r="I670" s="186">
        <f t="shared" ref="I670:AU670" si="496">I526</f>
        <v>0</v>
      </c>
      <c r="J670" s="186">
        <f t="shared" si="496"/>
        <v>0</v>
      </c>
      <c r="K670" s="186">
        <f t="shared" si="496"/>
        <v>0</v>
      </c>
      <c r="L670" s="186">
        <f t="shared" si="496"/>
        <v>0</v>
      </c>
      <c r="M670" s="186">
        <f t="shared" si="496"/>
        <v>0</v>
      </c>
      <c r="N670" s="186">
        <f t="shared" si="496"/>
        <v>0</v>
      </c>
      <c r="O670" s="186">
        <f t="shared" si="496"/>
        <v>0</v>
      </c>
      <c r="P670" s="186">
        <f t="shared" si="496"/>
        <v>0</v>
      </c>
      <c r="Q670" s="186">
        <f t="shared" si="496"/>
        <v>0</v>
      </c>
      <c r="R670" s="186">
        <f t="shared" si="496"/>
        <v>0</v>
      </c>
      <c r="S670" s="186">
        <f t="shared" si="496"/>
        <v>0</v>
      </c>
      <c r="T670" s="186">
        <f t="shared" si="496"/>
        <v>0</v>
      </c>
      <c r="U670" s="186">
        <f t="shared" si="496"/>
        <v>0</v>
      </c>
      <c r="V670" s="186">
        <f t="shared" si="496"/>
        <v>0</v>
      </c>
      <c r="W670" s="186">
        <f t="shared" si="496"/>
        <v>0</v>
      </c>
      <c r="X670" s="186">
        <f t="shared" si="496"/>
        <v>0</v>
      </c>
      <c r="Y670" s="186">
        <f t="shared" si="496"/>
        <v>0</v>
      </c>
      <c r="Z670" s="186">
        <f t="shared" si="496"/>
        <v>0</v>
      </c>
      <c r="AA670" s="186">
        <f t="shared" si="496"/>
        <v>0</v>
      </c>
      <c r="AB670" s="186">
        <f t="shared" si="496"/>
        <v>0</v>
      </c>
      <c r="AC670" s="186">
        <f t="shared" si="496"/>
        <v>7532.2655599999998</v>
      </c>
      <c r="AD670" s="186">
        <f t="shared" si="496"/>
        <v>7532.2655599999998</v>
      </c>
      <c r="AE670" s="186">
        <f t="shared" si="496"/>
        <v>0</v>
      </c>
      <c r="AF670" s="186">
        <f t="shared" si="496"/>
        <v>23620.123179999999</v>
      </c>
      <c r="AG670" s="186">
        <f t="shared" si="496"/>
        <v>9447.5579300000009</v>
      </c>
      <c r="AH670" s="186">
        <f t="shared" si="496"/>
        <v>0</v>
      </c>
      <c r="AI670" s="186">
        <f t="shared" si="496"/>
        <v>7547.20496</v>
      </c>
      <c r="AJ670" s="186">
        <f t="shared" si="496"/>
        <v>0</v>
      </c>
      <c r="AK670" s="186">
        <f t="shared" si="496"/>
        <v>0</v>
      </c>
      <c r="AL670" s="186">
        <f t="shared" si="496"/>
        <v>0</v>
      </c>
      <c r="AM670" s="186">
        <f t="shared" si="496"/>
        <v>0</v>
      </c>
      <c r="AN670" s="186">
        <f t="shared" si="496"/>
        <v>0</v>
      </c>
      <c r="AO670" s="186">
        <f t="shared" si="496"/>
        <v>0</v>
      </c>
      <c r="AP670" s="186">
        <f t="shared" si="496"/>
        <v>0</v>
      </c>
      <c r="AQ670" s="186">
        <f t="shared" si="496"/>
        <v>0</v>
      </c>
      <c r="AR670" s="186">
        <f t="shared" si="496"/>
        <v>0</v>
      </c>
      <c r="AS670" s="186">
        <f t="shared" si="496"/>
        <v>0</v>
      </c>
      <c r="AT670" s="186">
        <f t="shared" si="496"/>
        <v>0</v>
      </c>
      <c r="AU670" s="186">
        <f t="shared" si="496"/>
        <v>0</v>
      </c>
      <c r="AV670" s="300"/>
    </row>
    <row r="671" spans="1:48">
      <c r="A671" s="371"/>
      <c r="B671" s="372"/>
      <c r="C671" s="373"/>
      <c r="D671" s="188" t="s">
        <v>37</v>
      </c>
      <c r="E671" s="233">
        <f t="shared" si="495"/>
        <v>2248.6626999999999</v>
      </c>
      <c r="F671" s="233">
        <f t="shared" si="495"/>
        <v>0</v>
      </c>
      <c r="G671" s="186">
        <f t="shared" si="492"/>
        <v>0</v>
      </c>
      <c r="H671" s="186">
        <f t="shared" ref="H671:AU675" si="497">H527</f>
        <v>0</v>
      </c>
      <c r="I671" s="186">
        <f t="shared" si="497"/>
        <v>0</v>
      </c>
      <c r="J671" s="186">
        <f t="shared" si="497"/>
        <v>0</v>
      </c>
      <c r="K671" s="186">
        <f t="shared" si="497"/>
        <v>0</v>
      </c>
      <c r="L671" s="186">
        <f t="shared" si="497"/>
        <v>0</v>
      </c>
      <c r="M671" s="186">
        <f t="shared" si="497"/>
        <v>0</v>
      </c>
      <c r="N671" s="186">
        <f t="shared" si="497"/>
        <v>0</v>
      </c>
      <c r="O671" s="186">
        <f t="shared" si="497"/>
        <v>0</v>
      </c>
      <c r="P671" s="186">
        <f t="shared" si="497"/>
        <v>0</v>
      </c>
      <c r="Q671" s="186">
        <f t="shared" si="497"/>
        <v>0</v>
      </c>
      <c r="R671" s="186">
        <f t="shared" si="497"/>
        <v>0</v>
      </c>
      <c r="S671" s="186">
        <f t="shared" si="497"/>
        <v>0</v>
      </c>
      <c r="T671" s="186">
        <f t="shared" si="497"/>
        <v>0</v>
      </c>
      <c r="U671" s="186">
        <f t="shared" si="497"/>
        <v>0</v>
      </c>
      <c r="V671" s="186">
        <f t="shared" si="497"/>
        <v>0</v>
      </c>
      <c r="W671" s="186">
        <f t="shared" si="497"/>
        <v>0</v>
      </c>
      <c r="X671" s="186">
        <f t="shared" si="497"/>
        <v>0</v>
      </c>
      <c r="Y671" s="186">
        <f t="shared" si="497"/>
        <v>0</v>
      </c>
      <c r="Z671" s="186">
        <f t="shared" si="497"/>
        <v>0</v>
      </c>
      <c r="AA671" s="186">
        <f t="shared" si="497"/>
        <v>0</v>
      </c>
      <c r="AB671" s="186">
        <f t="shared" si="497"/>
        <v>0</v>
      </c>
      <c r="AC671" s="186">
        <f t="shared" si="497"/>
        <v>0</v>
      </c>
      <c r="AD671" s="186">
        <f t="shared" si="497"/>
        <v>0</v>
      </c>
      <c r="AE671" s="186">
        <f t="shared" si="497"/>
        <v>0</v>
      </c>
      <c r="AF671" s="186">
        <f t="shared" si="497"/>
        <v>2248.6626999999999</v>
      </c>
      <c r="AG671" s="186">
        <f t="shared" si="497"/>
        <v>0</v>
      </c>
      <c r="AH671" s="186">
        <f t="shared" si="497"/>
        <v>0</v>
      </c>
      <c r="AI671" s="186">
        <f t="shared" si="497"/>
        <v>0</v>
      </c>
      <c r="AJ671" s="186">
        <f t="shared" si="497"/>
        <v>0</v>
      </c>
      <c r="AK671" s="186">
        <f t="shared" si="497"/>
        <v>0</v>
      </c>
      <c r="AL671" s="186">
        <f t="shared" si="497"/>
        <v>0</v>
      </c>
      <c r="AM671" s="186">
        <f t="shared" si="497"/>
        <v>0</v>
      </c>
      <c r="AN671" s="186">
        <f t="shared" si="497"/>
        <v>0</v>
      </c>
      <c r="AO671" s="186">
        <f t="shared" si="497"/>
        <v>0</v>
      </c>
      <c r="AP671" s="186">
        <f t="shared" si="497"/>
        <v>0</v>
      </c>
      <c r="AQ671" s="186">
        <f t="shared" si="497"/>
        <v>0</v>
      </c>
      <c r="AR671" s="186">
        <f t="shared" si="497"/>
        <v>0</v>
      </c>
      <c r="AS671" s="186">
        <f t="shared" si="497"/>
        <v>0</v>
      </c>
      <c r="AT671" s="186">
        <f t="shared" si="497"/>
        <v>0</v>
      </c>
      <c r="AU671" s="186">
        <f t="shared" si="497"/>
        <v>0</v>
      </c>
      <c r="AV671" s="300"/>
    </row>
    <row r="672" spans="1:48" ht="26.4">
      <c r="A672" s="371"/>
      <c r="B672" s="372"/>
      <c r="C672" s="373"/>
      <c r="D672" s="188" t="s">
        <v>2</v>
      </c>
      <c r="E672" s="233">
        <f t="shared" si="495"/>
        <v>4583.2979999999998</v>
      </c>
      <c r="F672" s="233">
        <f t="shared" si="495"/>
        <v>0</v>
      </c>
      <c r="G672" s="186">
        <f t="shared" si="492"/>
        <v>0</v>
      </c>
      <c r="H672" s="186">
        <f t="shared" si="497"/>
        <v>0</v>
      </c>
      <c r="I672" s="186">
        <f t="shared" si="497"/>
        <v>0</v>
      </c>
      <c r="J672" s="186">
        <f t="shared" si="497"/>
        <v>0</v>
      </c>
      <c r="K672" s="186">
        <f t="shared" si="497"/>
        <v>0</v>
      </c>
      <c r="L672" s="186">
        <f t="shared" si="497"/>
        <v>0</v>
      </c>
      <c r="M672" s="186">
        <f t="shared" si="497"/>
        <v>0</v>
      </c>
      <c r="N672" s="186">
        <f t="shared" si="497"/>
        <v>0</v>
      </c>
      <c r="O672" s="186">
        <f t="shared" si="497"/>
        <v>0</v>
      </c>
      <c r="P672" s="186">
        <f t="shared" si="497"/>
        <v>0</v>
      </c>
      <c r="Q672" s="186">
        <f t="shared" si="497"/>
        <v>0</v>
      </c>
      <c r="R672" s="186">
        <f t="shared" si="497"/>
        <v>0</v>
      </c>
      <c r="S672" s="186">
        <f t="shared" si="497"/>
        <v>0</v>
      </c>
      <c r="T672" s="186">
        <f t="shared" si="497"/>
        <v>0</v>
      </c>
      <c r="U672" s="186">
        <f t="shared" si="497"/>
        <v>0</v>
      </c>
      <c r="V672" s="186">
        <f t="shared" si="497"/>
        <v>0</v>
      </c>
      <c r="W672" s="186">
        <f t="shared" si="497"/>
        <v>0</v>
      </c>
      <c r="X672" s="186">
        <f t="shared" si="497"/>
        <v>0</v>
      </c>
      <c r="Y672" s="186">
        <f t="shared" si="497"/>
        <v>0</v>
      </c>
      <c r="Z672" s="186">
        <f t="shared" si="497"/>
        <v>0</v>
      </c>
      <c r="AA672" s="186">
        <f t="shared" si="497"/>
        <v>0</v>
      </c>
      <c r="AB672" s="186">
        <f t="shared" si="497"/>
        <v>0</v>
      </c>
      <c r="AC672" s="186">
        <f t="shared" si="497"/>
        <v>0</v>
      </c>
      <c r="AD672" s="186">
        <f t="shared" si="497"/>
        <v>0</v>
      </c>
      <c r="AE672" s="186">
        <f t="shared" si="497"/>
        <v>0</v>
      </c>
      <c r="AF672" s="186">
        <f t="shared" si="497"/>
        <v>3517.2185500000001</v>
      </c>
      <c r="AG672" s="186">
        <f t="shared" si="497"/>
        <v>0</v>
      </c>
      <c r="AH672" s="186">
        <f t="shared" si="497"/>
        <v>0</v>
      </c>
      <c r="AI672" s="186">
        <f t="shared" si="497"/>
        <v>1066.07945</v>
      </c>
      <c r="AJ672" s="186">
        <f t="shared" si="497"/>
        <v>0</v>
      </c>
      <c r="AK672" s="186">
        <f t="shared" si="497"/>
        <v>0</v>
      </c>
      <c r="AL672" s="186">
        <f t="shared" si="497"/>
        <v>0</v>
      </c>
      <c r="AM672" s="186">
        <f t="shared" si="497"/>
        <v>0</v>
      </c>
      <c r="AN672" s="186">
        <f t="shared" si="497"/>
        <v>0</v>
      </c>
      <c r="AO672" s="186">
        <f t="shared" si="497"/>
        <v>0</v>
      </c>
      <c r="AP672" s="186">
        <f t="shared" si="497"/>
        <v>0</v>
      </c>
      <c r="AQ672" s="186">
        <f t="shared" si="497"/>
        <v>0</v>
      </c>
      <c r="AR672" s="186">
        <f t="shared" si="497"/>
        <v>0</v>
      </c>
      <c r="AS672" s="186">
        <f t="shared" si="497"/>
        <v>0</v>
      </c>
      <c r="AT672" s="186">
        <f t="shared" si="497"/>
        <v>0</v>
      </c>
      <c r="AU672" s="186">
        <f t="shared" si="497"/>
        <v>0</v>
      </c>
      <c r="AV672" s="300"/>
    </row>
    <row r="673" spans="1:48" ht="36">
      <c r="A673" s="371"/>
      <c r="B673" s="372"/>
      <c r="C673" s="373"/>
      <c r="D673" s="209" t="s">
        <v>456</v>
      </c>
      <c r="E673" s="233">
        <f t="shared" si="495"/>
        <v>25367.632999999998</v>
      </c>
      <c r="F673" s="233">
        <f t="shared" si="495"/>
        <v>13850.28498</v>
      </c>
      <c r="G673" s="186">
        <f t="shared" si="492"/>
        <v>54.598255107206896</v>
      </c>
      <c r="H673" s="186">
        <f t="shared" si="497"/>
        <v>0</v>
      </c>
      <c r="I673" s="186">
        <f t="shared" si="497"/>
        <v>0</v>
      </c>
      <c r="J673" s="186">
        <f t="shared" si="497"/>
        <v>0</v>
      </c>
      <c r="K673" s="186">
        <f t="shared" si="497"/>
        <v>0</v>
      </c>
      <c r="L673" s="186">
        <f t="shared" si="497"/>
        <v>0</v>
      </c>
      <c r="M673" s="186">
        <f t="shared" si="497"/>
        <v>0</v>
      </c>
      <c r="N673" s="186">
        <f t="shared" si="497"/>
        <v>0</v>
      </c>
      <c r="O673" s="186">
        <f t="shared" si="497"/>
        <v>0</v>
      </c>
      <c r="P673" s="186">
        <f t="shared" si="497"/>
        <v>0</v>
      </c>
      <c r="Q673" s="186">
        <f t="shared" si="497"/>
        <v>0</v>
      </c>
      <c r="R673" s="186">
        <f t="shared" si="497"/>
        <v>0</v>
      </c>
      <c r="S673" s="186">
        <f t="shared" si="497"/>
        <v>0</v>
      </c>
      <c r="T673" s="186">
        <f t="shared" si="497"/>
        <v>0</v>
      </c>
      <c r="U673" s="186">
        <f t="shared" si="497"/>
        <v>0</v>
      </c>
      <c r="V673" s="186">
        <f t="shared" si="497"/>
        <v>0</v>
      </c>
      <c r="W673" s="186">
        <f t="shared" si="497"/>
        <v>0</v>
      </c>
      <c r="X673" s="186">
        <f t="shared" si="497"/>
        <v>0</v>
      </c>
      <c r="Y673" s="186">
        <f t="shared" si="497"/>
        <v>0</v>
      </c>
      <c r="Z673" s="186">
        <f t="shared" si="497"/>
        <v>0</v>
      </c>
      <c r="AA673" s="186">
        <f t="shared" si="497"/>
        <v>0</v>
      </c>
      <c r="AB673" s="186">
        <f t="shared" si="497"/>
        <v>0</v>
      </c>
      <c r="AC673" s="186">
        <f t="shared" si="497"/>
        <v>6169.0022499999995</v>
      </c>
      <c r="AD673" s="186">
        <f t="shared" si="497"/>
        <v>6169.0022499999995</v>
      </c>
      <c r="AE673" s="186">
        <f t="shared" si="497"/>
        <v>0</v>
      </c>
      <c r="AF673" s="186">
        <f t="shared" si="497"/>
        <v>14136.96673</v>
      </c>
      <c r="AG673" s="186">
        <f t="shared" si="497"/>
        <v>7681.2827300000008</v>
      </c>
      <c r="AH673" s="186">
        <f t="shared" si="497"/>
        <v>0</v>
      </c>
      <c r="AI673" s="186">
        <f t="shared" si="497"/>
        <v>5061.6640200000002</v>
      </c>
      <c r="AJ673" s="186">
        <f t="shared" si="497"/>
        <v>0</v>
      </c>
      <c r="AK673" s="186">
        <f t="shared" si="497"/>
        <v>0</v>
      </c>
      <c r="AL673" s="186">
        <f t="shared" si="497"/>
        <v>0</v>
      </c>
      <c r="AM673" s="186">
        <f t="shared" si="497"/>
        <v>0</v>
      </c>
      <c r="AN673" s="186">
        <f t="shared" si="497"/>
        <v>0</v>
      </c>
      <c r="AO673" s="186">
        <f t="shared" si="497"/>
        <v>0</v>
      </c>
      <c r="AP673" s="186">
        <f t="shared" si="497"/>
        <v>0</v>
      </c>
      <c r="AQ673" s="186">
        <f t="shared" si="497"/>
        <v>0</v>
      </c>
      <c r="AR673" s="186">
        <f t="shared" si="497"/>
        <v>0</v>
      </c>
      <c r="AS673" s="186">
        <f t="shared" si="497"/>
        <v>0</v>
      </c>
      <c r="AT673" s="186">
        <f t="shared" si="497"/>
        <v>0</v>
      </c>
      <c r="AU673" s="186">
        <f t="shared" si="497"/>
        <v>0</v>
      </c>
      <c r="AV673" s="300"/>
    </row>
    <row r="674" spans="1:48" ht="27">
      <c r="A674" s="371"/>
      <c r="B674" s="372"/>
      <c r="C674" s="373"/>
      <c r="D674" s="189" t="s">
        <v>273</v>
      </c>
      <c r="E674" s="233">
        <f t="shared" si="495"/>
        <v>0</v>
      </c>
      <c r="F674" s="233">
        <f t="shared" si="495"/>
        <v>0</v>
      </c>
      <c r="G674" s="186" t="e">
        <f t="shared" si="492"/>
        <v>#DIV/0!</v>
      </c>
      <c r="H674" s="186">
        <f t="shared" si="497"/>
        <v>0</v>
      </c>
      <c r="I674" s="186">
        <f t="shared" si="497"/>
        <v>0</v>
      </c>
      <c r="J674" s="186">
        <f t="shared" si="497"/>
        <v>0</v>
      </c>
      <c r="K674" s="186">
        <f t="shared" si="497"/>
        <v>0</v>
      </c>
      <c r="L674" s="186">
        <f t="shared" si="497"/>
        <v>0</v>
      </c>
      <c r="M674" s="186">
        <f t="shared" si="497"/>
        <v>0</v>
      </c>
      <c r="N674" s="186">
        <f t="shared" si="497"/>
        <v>0</v>
      </c>
      <c r="O674" s="186">
        <f t="shared" si="497"/>
        <v>0</v>
      </c>
      <c r="P674" s="186">
        <f t="shared" si="497"/>
        <v>0</v>
      </c>
      <c r="Q674" s="186">
        <f t="shared" si="497"/>
        <v>0</v>
      </c>
      <c r="R674" s="186">
        <f t="shared" si="497"/>
        <v>0</v>
      </c>
      <c r="S674" s="186">
        <f t="shared" si="497"/>
        <v>0</v>
      </c>
      <c r="T674" s="186">
        <f t="shared" si="497"/>
        <v>0</v>
      </c>
      <c r="U674" s="186">
        <f t="shared" si="497"/>
        <v>0</v>
      </c>
      <c r="V674" s="186">
        <f t="shared" si="497"/>
        <v>0</v>
      </c>
      <c r="W674" s="186">
        <f t="shared" si="497"/>
        <v>0</v>
      </c>
      <c r="X674" s="186">
        <f t="shared" si="497"/>
        <v>0</v>
      </c>
      <c r="Y674" s="186">
        <f t="shared" si="497"/>
        <v>0</v>
      </c>
      <c r="Z674" s="186">
        <f t="shared" si="497"/>
        <v>0</v>
      </c>
      <c r="AA674" s="186">
        <f t="shared" si="497"/>
        <v>0</v>
      </c>
      <c r="AB674" s="186">
        <f t="shared" si="497"/>
        <v>0</v>
      </c>
      <c r="AC674" s="186">
        <f t="shared" si="497"/>
        <v>0</v>
      </c>
      <c r="AD674" s="186">
        <f t="shared" si="497"/>
        <v>0</v>
      </c>
      <c r="AE674" s="186">
        <f t="shared" si="497"/>
        <v>0</v>
      </c>
      <c r="AF674" s="186">
        <f t="shared" si="497"/>
        <v>0</v>
      </c>
      <c r="AG674" s="186">
        <f t="shared" si="497"/>
        <v>0</v>
      </c>
      <c r="AH674" s="186">
        <f t="shared" si="497"/>
        <v>0</v>
      </c>
      <c r="AI674" s="186">
        <f t="shared" si="497"/>
        <v>0</v>
      </c>
      <c r="AJ674" s="186">
        <f t="shared" si="497"/>
        <v>0</v>
      </c>
      <c r="AK674" s="186">
        <f t="shared" si="497"/>
        <v>0</v>
      </c>
      <c r="AL674" s="186">
        <f t="shared" si="497"/>
        <v>0</v>
      </c>
      <c r="AM674" s="186">
        <f t="shared" si="497"/>
        <v>0</v>
      </c>
      <c r="AN674" s="186">
        <f t="shared" si="497"/>
        <v>0</v>
      </c>
      <c r="AO674" s="186">
        <f t="shared" si="497"/>
        <v>0</v>
      </c>
      <c r="AP674" s="186">
        <f t="shared" si="497"/>
        <v>0</v>
      </c>
      <c r="AQ674" s="186">
        <f t="shared" si="497"/>
        <v>0</v>
      </c>
      <c r="AR674" s="186">
        <f t="shared" si="497"/>
        <v>0</v>
      </c>
      <c r="AS674" s="186">
        <f t="shared" si="497"/>
        <v>0</v>
      </c>
      <c r="AT674" s="186">
        <f t="shared" si="497"/>
        <v>0</v>
      </c>
      <c r="AU674" s="186">
        <f t="shared" si="497"/>
        <v>0</v>
      </c>
      <c r="AV674" s="300"/>
    </row>
    <row r="675" spans="1:48">
      <c r="A675" s="374"/>
      <c r="B675" s="375"/>
      <c r="C675" s="376"/>
      <c r="D675" s="209" t="s">
        <v>441</v>
      </c>
      <c r="E675" s="233">
        <f t="shared" si="495"/>
        <v>6500</v>
      </c>
      <c r="F675" s="233">
        <f t="shared" si="495"/>
        <v>3129.5385100000003</v>
      </c>
      <c r="G675" s="186">
        <f t="shared" si="492"/>
        <v>48.146746307692311</v>
      </c>
      <c r="H675" s="186">
        <f t="shared" si="497"/>
        <v>0</v>
      </c>
      <c r="I675" s="186">
        <f t="shared" si="497"/>
        <v>0</v>
      </c>
      <c r="J675" s="186">
        <f t="shared" si="497"/>
        <v>0</v>
      </c>
      <c r="K675" s="186">
        <f t="shared" si="497"/>
        <v>0</v>
      </c>
      <c r="L675" s="186">
        <f t="shared" si="497"/>
        <v>0</v>
      </c>
      <c r="M675" s="186">
        <f t="shared" si="497"/>
        <v>0</v>
      </c>
      <c r="N675" s="186">
        <f t="shared" si="497"/>
        <v>0</v>
      </c>
      <c r="O675" s="186">
        <f t="shared" si="497"/>
        <v>0</v>
      </c>
      <c r="P675" s="186">
        <f t="shared" si="497"/>
        <v>0</v>
      </c>
      <c r="Q675" s="186">
        <f t="shared" si="497"/>
        <v>0</v>
      </c>
      <c r="R675" s="186">
        <f t="shared" si="497"/>
        <v>0</v>
      </c>
      <c r="S675" s="186">
        <f t="shared" si="497"/>
        <v>0</v>
      </c>
      <c r="T675" s="186">
        <f t="shared" si="497"/>
        <v>0</v>
      </c>
      <c r="U675" s="186">
        <f t="shared" si="497"/>
        <v>0</v>
      </c>
      <c r="V675" s="186">
        <f t="shared" si="497"/>
        <v>0</v>
      </c>
      <c r="W675" s="186">
        <f t="shared" si="497"/>
        <v>0</v>
      </c>
      <c r="X675" s="186">
        <f t="shared" si="497"/>
        <v>0</v>
      </c>
      <c r="Y675" s="186">
        <f t="shared" si="497"/>
        <v>0</v>
      </c>
      <c r="Z675" s="186">
        <f t="shared" si="497"/>
        <v>0</v>
      </c>
      <c r="AA675" s="186">
        <f t="shared" si="497"/>
        <v>0</v>
      </c>
      <c r="AB675" s="186">
        <f t="shared" si="497"/>
        <v>0</v>
      </c>
      <c r="AC675" s="186">
        <f t="shared" si="497"/>
        <v>1363.26331</v>
      </c>
      <c r="AD675" s="186">
        <f t="shared" si="497"/>
        <v>1363.26331</v>
      </c>
      <c r="AE675" s="186">
        <f t="shared" si="497"/>
        <v>0</v>
      </c>
      <c r="AF675" s="186">
        <f t="shared" si="497"/>
        <v>3717.2752</v>
      </c>
      <c r="AG675" s="186">
        <f t="shared" si="497"/>
        <v>1766.2752</v>
      </c>
      <c r="AH675" s="186">
        <f t="shared" si="497"/>
        <v>0</v>
      </c>
      <c r="AI675" s="186">
        <f t="shared" si="497"/>
        <v>1419.4614899999997</v>
      </c>
      <c r="AJ675" s="186">
        <f t="shared" si="497"/>
        <v>0</v>
      </c>
      <c r="AK675" s="186">
        <f t="shared" si="497"/>
        <v>0</v>
      </c>
      <c r="AL675" s="186">
        <f t="shared" si="497"/>
        <v>0</v>
      </c>
      <c r="AM675" s="186">
        <f t="shared" si="497"/>
        <v>0</v>
      </c>
      <c r="AN675" s="186">
        <f t="shared" si="497"/>
        <v>0</v>
      </c>
      <c r="AO675" s="186">
        <f t="shared" si="497"/>
        <v>0</v>
      </c>
      <c r="AP675" s="186">
        <f t="shared" si="497"/>
        <v>0</v>
      </c>
      <c r="AQ675" s="186">
        <f t="shared" si="497"/>
        <v>0</v>
      </c>
      <c r="AR675" s="186">
        <f t="shared" si="497"/>
        <v>0</v>
      </c>
      <c r="AS675" s="186">
        <f t="shared" si="497"/>
        <v>0</v>
      </c>
      <c r="AT675" s="186">
        <f t="shared" si="497"/>
        <v>0</v>
      </c>
      <c r="AU675" s="186">
        <f t="shared" si="497"/>
        <v>0</v>
      </c>
      <c r="AV675" s="239"/>
    </row>
    <row r="676" spans="1:48">
      <c r="A676" s="358" t="s">
        <v>427</v>
      </c>
      <c r="B676" s="355" t="s">
        <v>429</v>
      </c>
      <c r="C676" s="355" t="s">
        <v>440</v>
      </c>
      <c r="D676" s="192" t="s">
        <v>41</v>
      </c>
      <c r="E676" s="233">
        <f t="shared" si="495"/>
        <v>15277.5</v>
      </c>
      <c r="F676" s="233">
        <f t="shared" si="495"/>
        <v>308.28000000000003</v>
      </c>
      <c r="G676" s="186">
        <f t="shared" si="492"/>
        <v>2.0178694158075601</v>
      </c>
      <c r="H676" s="186">
        <f>H677+H678+H679+H681</f>
        <v>0</v>
      </c>
      <c r="I676" s="186">
        <f t="shared" ref="I676:AU676" si="498">I677+I678+I679+I681</f>
        <v>0</v>
      </c>
      <c r="J676" s="186">
        <f t="shared" si="498"/>
        <v>0</v>
      </c>
      <c r="K676" s="186">
        <f t="shared" si="498"/>
        <v>0</v>
      </c>
      <c r="L676" s="186">
        <f t="shared" si="498"/>
        <v>0</v>
      </c>
      <c r="M676" s="186">
        <f t="shared" si="498"/>
        <v>0</v>
      </c>
      <c r="N676" s="186">
        <f t="shared" si="498"/>
        <v>0</v>
      </c>
      <c r="O676" s="186">
        <f t="shared" si="498"/>
        <v>0</v>
      </c>
      <c r="P676" s="186">
        <f t="shared" si="498"/>
        <v>0</v>
      </c>
      <c r="Q676" s="186">
        <f t="shared" si="498"/>
        <v>0</v>
      </c>
      <c r="R676" s="186">
        <f t="shared" si="498"/>
        <v>0</v>
      </c>
      <c r="S676" s="186">
        <f t="shared" si="498"/>
        <v>0</v>
      </c>
      <c r="T676" s="186">
        <f t="shared" si="498"/>
        <v>0</v>
      </c>
      <c r="U676" s="186">
        <f t="shared" si="498"/>
        <v>0</v>
      </c>
      <c r="V676" s="186">
        <f t="shared" si="498"/>
        <v>0</v>
      </c>
      <c r="W676" s="186">
        <f t="shared" si="498"/>
        <v>0</v>
      </c>
      <c r="X676" s="186">
        <f t="shared" si="498"/>
        <v>0</v>
      </c>
      <c r="Y676" s="186">
        <f t="shared" si="498"/>
        <v>0</v>
      </c>
      <c r="Z676" s="186">
        <f t="shared" si="498"/>
        <v>0</v>
      </c>
      <c r="AA676" s="186">
        <f t="shared" si="498"/>
        <v>0</v>
      </c>
      <c r="AB676" s="186">
        <f t="shared" si="498"/>
        <v>0</v>
      </c>
      <c r="AC676" s="186">
        <f t="shared" si="498"/>
        <v>0</v>
      </c>
      <c r="AD676" s="186">
        <f t="shared" si="498"/>
        <v>0</v>
      </c>
      <c r="AE676" s="186">
        <f t="shared" si="498"/>
        <v>0</v>
      </c>
      <c r="AF676" s="186">
        <f t="shared" si="498"/>
        <v>308.28000000000003</v>
      </c>
      <c r="AG676" s="186">
        <f t="shared" si="498"/>
        <v>308.28000000000003</v>
      </c>
      <c r="AH676" s="186">
        <f t="shared" si="498"/>
        <v>0</v>
      </c>
      <c r="AI676" s="186">
        <f t="shared" si="498"/>
        <v>4742.22</v>
      </c>
      <c r="AJ676" s="186">
        <f t="shared" si="498"/>
        <v>0</v>
      </c>
      <c r="AK676" s="186">
        <f t="shared" si="498"/>
        <v>0</v>
      </c>
      <c r="AL676" s="186">
        <f t="shared" si="498"/>
        <v>0</v>
      </c>
      <c r="AM676" s="186">
        <f t="shared" si="498"/>
        <v>0</v>
      </c>
      <c r="AN676" s="186">
        <f t="shared" si="498"/>
        <v>10227</v>
      </c>
      <c r="AO676" s="186">
        <f t="shared" si="498"/>
        <v>0</v>
      </c>
      <c r="AP676" s="186">
        <f t="shared" si="498"/>
        <v>0</v>
      </c>
      <c r="AQ676" s="186">
        <f t="shared" si="498"/>
        <v>0</v>
      </c>
      <c r="AR676" s="186">
        <f t="shared" si="498"/>
        <v>0</v>
      </c>
      <c r="AS676" s="186">
        <f t="shared" si="498"/>
        <v>0</v>
      </c>
      <c r="AT676" s="186">
        <f t="shared" si="498"/>
        <v>0</v>
      </c>
      <c r="AU676" s="186">
        <f t="shared" si="498"/>
        <v>0</v>
      </c>
      <c r="AV676" s="300"/>
    </row>
    <row r="677" spans="1:48">
      <c r="A677" s="359"/>
      <c r="B677" s="356"/>
      <c r="C677" s="356"/>
      <c r="D677" s="188" t="s">
        <v>37</v>
      </c>
      <c r="E677" s="233">
        <f t="shared" si="495"/>
        <v>0</v>
      </c>
      <c r="F677" s="233">
        <f t="shared" si="495"/>
        <v>0</v>
      </c>
      <c r="G677" s="186" t="e">
        <f t="shared" si="492"/>
        <v>#DIV/0!</v>
      </c>
      <c r="H677" s="184">
        <f>H683+H689+H695+H701+H707+H713+H719+H725+H731+H737+H743</f>
        <v>0</v>
      </c>
      <c r="I677" s="184">
        <f t="shared" ref="I677:AU677" si="499">I683+I689+I695+I701+I707+I713+I719+I725+I731+I737+I743</f>
        <v>0</v>
      </c>
      <c r="J677" s="184">
        <f t="shared" si="499"/>
        <v>0</v>
      </c>
      <c r="K677" s="184">
        <f t="shared" si="499"/>
        <v>0</v>
      </c>
      <c r="L677" s="184">
        <f t="shared" si="499"/>
        <v>0</v>
      </c>
      <c r="M677" s="184">
        <f t="shared" si="499"/>
        <v>0</v>
      </c>
      <c r="N677" s="184">
        <f t="shared" si="499"/>
        <v>0</v>
      </c>
      <c r="O677" s="184">
        <f t="shared" si="499"/>
        <v>0</v>
      </c>
      <c r="P677" s="184">
        <f t="shared" si="499"/>
        <v>0</v>
      </c>
      <c r="Q677" s="184">
        <f t="shared" si="499"/>
        <v>0</v>
      </c>
      <c r="R677" s="184">
        <f t="shared" si="499"/>
        <v>0</v>
      </c>
      <c r="S677" s="184">
        <f t="shared" si="499"/>
        <v>0</v>
      </c>
      <c r="T677" s="184">
        <f t="shared" si="499"/>
        <v>0</v>
      </c>
      <c r="U677" s="184">
        <f t="shared" si="499"/>
        <v>0</v>
      </c>
      <c r="V677" s="184">
        <f t="shared" si="499"/>
        <v>0</v>
      </c>
      <c r="W677" s="184">
        <f t="shared" si="499"/>
        <v>0</v>
      </c>
      <c r="X677" s="184">
        <f t="shared" si="499"/>
        <v>0</v>
      </c>
      <c r="Y677" s="184">
        <f t="shared" si="499"/>
        <v>0</v>
      </c>
      <c r="Z677" s="184">
        <f t="shared" si="499"/>
        <v>0</v>
      </c>
      <c r="AA677" s="184">
        <f t="shared" si="499"/>
        <v>0</v>
      </c>
      <c r="AB677" s="184">
        <f t="shared" si="499"/>
        <v>0</v>
      </c>
      <c r="AC677" s="184">
        <f t="shared" si="499"/>
        <v>0</v>
      </c>
      <c r="AD677" s="184">
        <f t="shared" si="499"/>
        <v>0</v>
      </c>
      <c r="AE677" s="184">
        <f t="shared" si="499"/>
        <v>0</v>
      </c>
      <c r="AF677" s="184">
        <f t="shared" si="499"/>
        <v>0</v>
      </c>
      <c r="AG677" s="184">
        <f t="shared" si="499"/>
        <v>0</v>
      </c>
      <c r="AH677" s="184">
        <f t="shared" si="499"/>
        <v>0</v>
      </c>
      <c r="AI677" s="184">
        <f t="shared" si="499"/>
        <v>0</v>
      </c>
      <c r="AJ677" s="184">
        <f t="shared" si="499"/>
        <v>0</v>
      </c>
      <c r="AK677" s="184">
        <f t="shared" si="499"/>
        <v>0</v>
      </c>
      <c r="AL677" s="184">
        <f t="shared" si="499"/>
        <v>0</v>
      </c>
      <c r="AM677" s="184">
        <f t="shared" si="499"/>
        <v>0</v>
      </c>
      <c r="AN677" s="184">
        <f t="shared" si="499"/>
        <v>0</v>
      </c>
      <c r="AO677" s="184">
        <f t="shared" si="499"/>
        <v>0</v>
      </c>
      <c r="AP677" s="184">
        <f t="shared" si="499"/>
        <v>0</v>
      </c>
      <c r="AQ677" s="184">
        <f t="shared" si="499"/>
        <v>0</v>
      </c>
      <c r="AR677" s="184">
        <f t="shared" si="499"/>
        <v>0</v>
      </c>
      <c r="AS677" s="184">
        <f t="shared" si="499"/>
        <v>0</v>
      </c>
      <c r="AT677" s="184">
        <f t="shared" si="499"/>
        <v>0</v>
      </c>
      <c r="AU677" s="184">
        <f t="shared" si="499"/>
        <v>0</v>
      </c>
      <c r="AV677" s="300"/>
    </row>
    <row r="678" spans="1:48" ht="26.4">
      <c r="A678" s="359"/>
      <c r="B678" s="356"/>
      <c r="C678" s="356"/>
      <c r="D678" s="188" t="s">
        <v>2</v>
      </c>
      <c r="E678" s="233">
        <f t="shared" si="495"/>
        <v>0</v>
      </c>
      <c r="F678" s="233">
        <f t="shared" si="495"/>
        <v>0</v>
      </c>
      <c r="G678" s="186" t="e">
        <f t="shared" si="492"/>
        <v>#DIV/0!</v>
      </c>
      <c r="H678" s="184">
        <f t="shared" ref="H678:AU681" si="500">H684+H690+H696+H702+H708+H714+H720+H726+H732+H738+H744</f>
        <v>0</v>
      </c>
      <c r="I678" s="184">
        <f t="shared" si="500"/>
        <v>0</v>
      </c>
      <c r="J678" s="184">
        <f t="shared" si="500"/>
        <v>0</v>
      </c>
      <c r="K678" s="184">
        <f t="shared" si="500"/>
        <v>0</v>
      </c>
      <c r="L678" s="184">
        <f t="shared" si="500"/>
        <v>0</v>
      </c>
      <c r="M678" s="184">
        <f t="shared" si="500"/>
        <v>0</v>
      </c>
      <c r="N678" s="184">
        <f t="shared" si="500"/>
        <v>0</v>
      </c>
      <c r="O678" s="184">
        <f t="shared" si="500"/>
        <v>0</v>
      </c>
      <c r="P678" s="184">
        <f t="shared" si="500"/>
        <v>0</v>
      </c>
      <c r="Q678" s="184">
        <f t="shared" si="500"/>
        <v>0</v>
      </c>
      <c r="R678" s="184">
        <f t="shared" si="500"/>
        <v>0</v>
      </c>
      <c r="S678" s="184">
        <f t="shared" si="500"/>
        <v>0</v>
      </c>
      <c r="T678" s="184">
        <f t="shared" si="500"/>
        <v>0</v>
      </c>
      <c r="U678" s="184">
        <f t="shared" si="500"/>
        <v>0</v>
      </c>
      <c r="V678" s="184">
        <f t="shared" si="500"/>
        <v>0</v>
      </c>
      <c r="W678" s="184">
        <f t="shared" si="500"/>
        <v>0</v>
      </c>
      <c r="X678" s="184">
        <f t="shared" si="500"/>
        <v>0</v>
      </c>
      <c r="Y678" s="184">
        <f t="shared" si="500"/>
        <v>0</v>
      </c>
      <c r="Z678" s="184">
        <f t="shared" si="500"/>
        <v>0</v>
      </c>
      <c r="AA678" s="184">
        <f t="shared" si="500"/>
        <v>0</v>
      </c>
      <c r="AB678" s="184">
        <f t="shared" si="500"/>
        <v>0</v>
      </c>
      <c r="AC678" s="184">
        <f t="shared" si="500"/>
        <v>0</v>
      </c>
      <c r="AD678" s="184">
        <f t="shared" si="500"/>
        <v>0</v>
      </c>
      <c r="AE678" s="184">
        <f t="shared" si="500"/>
        <v>0</v>
      </c>
      <c r="AF678" s="184">
        <f t="shared" si="500"/>
        <v>0</v>
      </c>
      <c r="AG678" s="184">
        <f t="shared" si="500"/>
        <v>0</v>
      </c>
      <c r="AH678" s="184">
        <f t="shared" si="500"/>
        <v>0</v>
      </c>
      <c r="AI678" s="184">
        <f t="shared" si="500"/>
        <v>0</v>
      </c>
      <c r="AJ678" s="184">
        <f t="shared" si="500"/>
        <v>0</v>
      </c>
      <c r="AK678" s="184">
        <f t="shared" si="500"/>
        <v>0</v>
      </c>
      <c r="AL678" s="184">
        <f t="shared" si="500"/>
        <v>0</v>
      </c>
      <c r="AM678" s="184">
        <f t="shared" si="500"/>
        <v>0</v>
      </c>
      <c r="AN678" s="184">
        <f t="shared" si="500"/>
        <v>0</v>
      </c>
      <c r="AO678" s="184">
        <f t="shared" si="500"/>
        <v>0</v>
      </c>
      <c r="AP678" s="184">
        <f t="shared" si="500"/>
        <v>0</v>
      </c>
      <c r="AQ678" s="184">
        <f t="shared" si="500"/>
        <v>0</v>
      </c>
      <c r="AR678" s="184">
        <f t="shared" si="500"/>
        <v>0</v>
      </c>
      <c r="AS678" s="184">
        <f t="shared" si="500"/>
        <v>0</v>
      </c>
      <c r="AT678" s="184">
        <f t="shared" si="500"/>
        <v>0</v>
      </c>
      <c r="AU678" s="184">
        <f t="shared" si="500"/>
        <v>0</v>
      </c>
      <c r="AV678" s="300"/>
    </row>
    <row r="679" spans="1:48" ht="36">
      <c r="A679" s="359"/>
      <c r="B679" s="356"/>
      <c r="C679" s="356"/>
      <c r="D679" s="209" t="s">
        <v>456</v>
      </c>
      <c r="E679" s="233">
        <f t="shared" si="495"/>
        <v>15227</v>
      </c>
      <c r="F679" s="233">
        <f t="shared" si="495"/>
        <v>305.21000000000004</v>
      </c>
      <c r="G679" s="186">
        <f t="shared" si="492"/>
        <v>2.0044000788073819</v>
      </c>
      <c r="H679" s="184">
        <f t="shared" si="500"/>
        <v>0</v>
      </c>
      <c r="I679" s="184">
        <f t="shared" si="500"/>
        <v>0</v>
      </c>
      <c r="J679" s="184">
        <f t="shared" si="500"/>
        <v>0</v>
      </c>
      <c r="K679" s="184">
        <f t="shared" si="500"/>
        <v>0</v>
      </c>
      <c r="L679" s="184">
        <f t="shared" si="500"/>
        <v>0</v>
      </c>
      <c r="M679" s="184">
        <f t="shared" si="500"/>
        <v>0</v>
      </c>
      <c r="N679" s="184">
        <f t="shared" si="500"/>
        <v>0</v>
      </c>
      <c r="O679" s="184">
        <f t="shared" si="500"/>
        <v>0</v>
      </c>
      <c r="P679" s="184">
        <f t="shared" si="500"/>
        <v>0</v>
      </c>
      <c r="Q679" s="184">
        <f t="shared" si="500"/>
        <v>0</v>
      </c>
      <c r="R679" s="184">
        <f t="shared" si="500"/>
        <v>0</v>
      </c>
      <c r="S679" s="184">
        <f t="shared" si="500"/>
        <v>0</v>
      </c>
      <c r="T679" s="184">
        <f t="shared" si="500"/>
        <v>0</v>
      </c>
      <c r="U679" s="184">
        <f t="shared" si="500"/>
        <v>0</v>
      </c>
      <c r="V679" s="184">
        <f t="shared" si="500"/>
        <v>0</v>
      </c>
      <c r="W679" s="184">
        <f t="shared" si="500"/>
        <v>0</v>
      </c>
      <c r="X679" s="184">
        <f t="shared" si="500"/>
        <v>0</v>
      </c>
      <c r="Y679" s="184">
        <f t="shared" si="500"/>
        <v>0</v>
      </c>
      <c r="Z679" s="184">
        <f t="shared" si="500"/>
        <v>0</v>
      </c>
      <c r="AA679" s="184">
        <f t="shared" si="500"/>
        <v>0</v>
      </c>
      <c r="AB679" s="184">
        <f t="shared" si="500"/>
        <v>0</v>
      </c>
      <c r="AC679" s="184">
        <f t="shared" si="500"/>
        <v>0</v>
      </c>
      <c r="AD679" s="184">
        <f t="shared" si="500"/>
        <v>0</v>
      </c>
      <c r="AE679" s="184">
        <f t="shared" si="500"/>
        <v>0</v>
      </c>
      <c r="AF679" s="184">
        <f t="shared" si="500"/>
        <v>305.21000000000004</v>
      </c>
      <c r="AG679" s="184">
        <f t="shared" si="500"/>
        <v>305.21000000000004</v>
      </c>
      <c r="AH679" s="184">
        <f t="shared" si="500"/>
        <v>0</v>
      </c>
      <c r="AI679" s="184">
        <f t="shared" si="500"/>
        <v>4694.79</v>
      </c>
      <c r="AJ679" s="184">
        <f t="shared" si="500"/>
        <v>0</v>
      </c>
      <c r="AK679" s="184">
        <f t="shared" si="500"/>
        <v>0</v>
      </c>
      <c r="AL679" s="184">
        <f t="shared" si="500"/>
        <v>0</v>
      </c>
      <c r="AM679" s="184">
        <f t="shared" si="500"/>
        <v>0</v>
      </c>
      <c r="AN679" s="184">
        <f t="shared" si="500"/>
        <v>10227</v>
      </c>
      <c r="AO679" s="184">
        <f t="shared" si="500"/>
        <v>0</v>
      </c>
      <c r="AP679" s="184">
        <f t="shared" si="500"/>
        <v>0</v>
      </c>
      <c r="AQ679" s="184">
        <f t="shared" si="500"/>
        <v>0</v>
      </c>
      <c r="AR679" s="184">
        <f t="shared" si="500"/>
        <v>0</v>
      </c>
      <c r="AS679" s="184">
        <f t="shared" si="500"/>
        <v>0</v>
      </c>
      <c r="AT679" s="184">
        <f t="shared" si="500"/>
        <v>0</v>
      </c>
      <c r="AU679" s="184">
        <f t="shared" si="500"/>
        <v>0</v>
      </c>
      <c r="AV679" s="300"/>
    </row>
    <row r="680" spans="1:48" ht="27">
      <c r="A680" s="359"/>
      <c r="B680" s="356"/>
      <c r="C680" s="356"/>
      <c r="D680" s="189" t="s">
        <v>273</v>
      </c>
      <c r="E680" s="233"/>
      <c r="F680" s="233">
        <f t="shared" si="495"/>
        <v>0</v>
      </c>
      <c r="G680" s="186" t="e">
        <f t="shared" si="492"/>
        <v>#DIV/0!</v>
      </c>
      <c r="H680" s="184">
        <f t="shared" si="500"/>
        <v>0</v>
      </c>
      <c r="I680" s="184">
        <f t="shared" si="500"/>
        <v>0</v>
      </c>
      <c r="J680" s="184">
        <f t="shared" si="500"/>
        <v>0</v>
      </c>
      <c r="K680" s="184">
        <f t="shared" si="500"/>
        <v>0</v>
      </c>
      <c r="L680" s="184">
        <f t="shared" si="500"/>
        <v>0</v>
      </c>
      <c r="M680" s="184">
        <f t="shared" si="500"/>
        <v>0</v>
      </c>
      <c r="N680" s="184">
        <f t="shared" si="500"/>
        <v>0</v>
      </c>
      <c r="O680" s="184">
        <f t="shared" si="500"/>
        <v>0</v>
      </c>
      <c r="P680" s="184">
        <f t="shared" si="500"/>
        <v>0</v>
      </c>
      <c r="Q680" s="184">
        <f t="shared" si="500"/>
        <v>0</v>
      </c>
      <c r="R680" s="184">
        <f t="shared" si="500"/>
        <v>0</v>
      </c>
      <c r="S680" s="184">
        <f t="shared" si="500"/>
        <v>0</v>
      </c>
      <c r="T680" s="184">
        <f t="shared" si="500"/>
        <v>0</v>
      </c>
      <c r="U680" s="184">
        <f t="shared" si="500"/>
        <v>0</v>
      </c>
      <c r="V680" s="184">
        <f t="shared" si="500"/>
        <v>0</v>
      </c>
      <c r="W680" s="184">
        <f t="shared" si="500"/>
        <v>0</v>
      </c>
      <c r="X680" s="184">
        <f t="shared" si="500"/>
        <v>0</v>
      </c>
      <c r="Y680" s="184">
        <f t="shared" si="500"/>
        <v>0</v>
      </c>
      <c r="Z680" s="184">
        <f t="shared" si="500"/>
        <v>0</v>
      </c>
      <c r="AA680" s="184">
        <f t="shared" si="500"/>
        <v>0</v>
      </c>
      <c r="AB680" s="184">
        <f t="shared" si="500"/>
        <v>0</v>
      </c>
      <c r="AC680" s="184">
        <f t="shared" si="500"/>
        <v>0</v>
      </c>
      <c r="AD680" s="184">
        <f t="shared" si="500"/>
        <v>0</v>
      </c>
      <c r="AE680" s="184">
        <f t="shared" si="500"/>
        <v>0</v>
      </c>
      <c r="AF680" s="184">
        <f t="shared" si="500"/>
        <v>0</v>
      </c>
      <c r="AG680" s="184">
        <f t="shared" si="500"/>
        <v>0</v>
      </c>
      <c r="AH680" s="184">
        <f t="shared" si="500"/>
        <v>0</v>
      </c>
      <c r="AI680" s="184">
        <f t="shared" si="500"/>
        <v>0</v>
      </c>
      <c r="AJ680" s="184">
        <f t="shared" si="500"/>
        <v>0</v>
      </c>
      <c r="AK680" s="184">
        <f t="shared" si="500"/>
        <v>0</v>
      </c>
      <c r="AL680" s="184">
        <f t="shared" si="500"/>
        <v>0</v>
      </c>
      <c r="AM680" s="184">
        <f t="shared" si="500"/>
        <v>0</v>
      </c>
      <c r="AN680" s="184">
        <f t="shared" si="500"/>
        <v>0</v>
      </c>
      <c r="AO680" s="184">
        <f t="shared" si="500"/>
        <v>0</v>
      </c>
      <c r="AP680" s="184">
        <f t="shared" si="500"/>
        <v>0</v>
      </c>
      <c r="AQ680" s="184">
        <f t="shared" si="500"/>
        <v>0</v>
      </c>
      <c r="AR680" s="184">
        <f t="shared" si="500"/>
        <v>0</v>
      </c>
      <c r="AS680" s="184">
        <f t="shared" si="500"/>
        <v>0</v>
      </c>
      <c r="AT680" s="184">
        <f t="shared" si="500"/>
        <v>0</v>
      </c>
      <c r="AU680" s="184">
        <f t="shared" si="500"/>
        <v>0</v>
      </c>
      <c r="AV680" s="300"/>
    </row>
    <row r="681" spans="1:48">
      <c r="A681" s="360"/>
      <c r="B681" s="357"/>
      <c r="C681" s="357"/>
      <c r="D681" s="209" t="s">
        <v>441</v>
      </c>
      <c r="E681" s="233">
        <f t="shared" ref="E681:F712" si="501">H681+K681+N681+Q681+T681+W681+Z681+AC681+AF681+AI681+AN681+AS681</f>
        <v>50.5</v>
      </c>
      <c r="F681" s="233">
        <f t="shared" si="495"/>
        <v>3.07</v>
      </c>
      <c r="G681" s="186">
        <f t="shared" si="492"/>
        <v>6.0792079207920793</v>
      </c>
      <c r="H681" s="184">
        <f t="shared" si="500"/>
        <v>0</v>
      </c>
      <c r="I681" s="184">
        <f t="shared" si="500"/>
        <v>0</v>
      </c>
      <c r="J681" s="184">
        <f t="shared" si="500"/>
        <v>0</v>
      </c>
      <c r="K681" s="184">
        <f t="shared" si="500"/>
        <v>0</v>
      </c>
      <c r="L681" s="184">
        <f t="shared" si="500"/>
        <v>0</v>
      </c>
      <c r="M681" s="184">
        <f t="shared" si="500"/>
        <v>0</v>
      </c>
      <c r="N681" s="184">
        <f t="shared" si="500"/>
        <v>0</v>
      </c>
      <c r="O681" s="184">
        <f t="shared" si="500"/>
        <v>0</v>
      </c>
      <c r="P681" s="184">
        <f t="shared" si="500"/>
        <v>0</v>
      </c>
      <c r="Q681" s="184">
        <f t="shared" si="500"/>
        <v>0</v>
      </c>
      <c r="R681" s="184">
        <f t="shared" si="500"/>
        <v>0</v>
      </c>
      <c r="S681" s="184">
        <f t="shared" si="500"/>
        <v>0</v>
      </c>
      <c r="T681" s="184">
        <f t="shared" si="500"/>
        <v>0</v>
      </c>
      <c r="U681" s="184">
        <f t="shared" si="500"/>
        <v>0</v>
      </c>
      <c r="V681" s="184">
        <f t="shared" si="500"/>
        <v>0</v>
      </c>
      <c r="W681" s="184">
        <f t="shared" si="500"/>
        <v>0</v>
      </c>
      <c r="X681" s="184">
        <f t="shared" si="500"/>
        <v>0</v>
      </c>
      <c r="Y681" s="184">
        <f t="shared" si="500"/>
        <v>0</v>
      </c>
      <c r="Z681" s="184">
        <f t="shared" si="500"/>
        <v>0</v>
      </c>
      <c r="AA681" s="184">
        <f t="shared" si="500"/>
        <v>0</v>
      </c>
      <c r="AB681" s="184">
        <f t="shared" si="500"/>
        <v>0</v>
      </c>
      <c r="AC681" s="184">
        <f t="shared" si="500"/>
        <v>0</v>
      </c>
      <c r="AD681" s="184">
        <f t="shared" si="500"/>
        <v>0</v>
      </c>
      <c r="AE681" s="184">
        <f t="shared" si="500"/>
        <v>0</v>
      </c>
      <c r="AF681" s="184">
        <f t="shared" si="500"/>
        <v>3.07</v>
      </c>
      <c r="AG681" s="184">
        <f t="shared" si="500"/>
        <v>3.07</v>
      </c>
      <c r="AH681" s="184">
        <f t="shared" si="500"/>
        <v>0</v>
      </c>
      <c r="AI681" s="184">
        <f t="shared" si="500"/>
        <v>47.43</v>
      </c>
      <c r="AJ681" s="184">
        <f t="shared" si="500"/>
        <v>0</v>
      </c>
      <c r="AK681" s="184">
        <f t="shared" si="500"/>
        <v>0</v>
      </c>
      <c r="AL681" s="184">
        <f t="shared" si="500"/>
        <v>0</v>
      </c>
      <c r="AM681" s="184">
        <f t="shared" si="500"/>
        <v>0</v>
      </c>
      <c r="AN681" s="184">
        <f t="shared" si="500"/>
        <v>0</v>
      </c>
      <c r="AO681" s="184">
        <f t="shared" si="500"/>
        <v>0</v>
      </c>
      <c r="AP681" s="184">
        <f t="shared" si="500"/>
        <v>0</v>
      </c>
      <c r="AQ681" s="184">
        <f t="shared" si="500"/>
        <v>0</v>
      </c>
      <c r="AR681" s="184">
        <f t="shared" si="500"/>
        <v>0</v>
      </c>
      <c r="AS681" s="184">
        <f t="shared" si="500"/>
        <v>0</v>
      </c>
      <c r="AT681" s="184">
        <f t="shared" si="500"/>
        <v>0</v>
      </c>
      <c r="AU681" s="184">
        <f t="shared" si="500"/>
        <v>0</v>
      </c>
      <c r="AV681" s="239"/>
    </row>
    <row r="682" spans="1:48">
      <c r="A682" s="358" t="s">
        <v>428</v>
      </c>
      <c r="B682" s="355" t="s">
        <v>511</v>
      </c>
      <c r="C682" s="355" t="s">
        <v>440</v>
      </c>
      <c r="D682" s="192" t="s">
        <v>41</v>
      </c>
      <c r="E682" s="233">
        <f t="shared" si="501"/>
        <v>10227</v>
      </c>
      <c r="F682" s="233">
        <f t="shared" si="495"/>
        <v>0</v>
      </c>
      <c r="G682" s="186">
        <f t="shared" si="492"/>
        <v>0</v>
      </c>
      <c r="H682" s="186">
        <f>H683+H684+H685+H687</f>
        <v>0</v>
      </c>
      <c r="I682" s="186">
        <f t="shared" ref="I682:AU682" si="502">I683+I684+I685+I687</f>
        <v>0</v>
      </c>
      <c r="J682" s="186">
        <f t="shared" si="502"/>
        <v>0</v>
      </c>
      <c r="K682" s="186">
        <f t="shared" si="502"/>
        <v>0</v>
      </c>
      <c r="L682" s="186">
        <f t="shared" si="502"/>
        <v>0</v>
      </c>
      <c r="M682" s="186">
        <f t="shared" si="502"/>
        <v>0</v>
      </c>
      <c r="N682" s="186">
        <f t="shared" si="502"/>
        <v>0</v>
      </c>
      <c r="O682" s="186">
        <f t="shared" si="502"/>
        <v>0</v>
      </c>
      <c r="P682" s="186">
        <f t="shared" si="502"/>
        <v>0</v>
      </c>
      <c r="Q682" s="186">
        <f t="shared" si="502"/>
        <v>0</v>
      </c>
      <c r="R682" s="186">
        <f t="shared" si="502"/>
        <v>0</v>
      </c>
      <c r="S682" s="186">
        <f t="shared" si="502"/>
        <v>0</v>
      </c>
      <c r="T682" s="186">
        <f t="shared" si="502"/>
        <v>0</v>
      </c>
      <c r="U682" s="186">
        <f t="shared" si="502"/>
        <v>0</v>
      </c>
      <c r="V682" s="186">
        <f t="shared" si="502"/>
        <v>0</v>
      </c>
      <c r="W682" s="186">
        <f t="shared" si="502"/>
        <v>0</v>
      </c>
      <c r="X682" s="186">
        <f t="shared" si="502"/>
        <v>0</v>
      </c>
      <c r="Y682" s="186">
        <f t="shared" si="502"/>
        <v>0</v>
      </c>
      <c r="Z682" s="186">
        <f t="shared" si="502"/>
        <v>0</v>
      </c>
      <c r="AA682" s="186">
        <f t="shared" si="502"/>
        <v>0</v>
      </c>
      <c r="AB682" s="186">
        <f t="shared" si="502"/>
        <v>0</v>
      </c>
      <c r="AC682" s="186">
        <f t="shared" si="502"/>
        <v>0</v>
      </c>
      <c r="AD682" s="186">
        <f t="shared" si="502"/>
        <v>0</v>
      </c>
      <c r="AE682" s="186">
        <f t="shared" si="502"/>
        <v>0</v>
      </c>
      <c r="AF682" s="186">
        <f t="shared" si="502"/>
        <v>0</v>
      </c>
      <c r="AG682" s="186">
        <f t="shared" si="502"/>
        <v>0</v>
      </c>
      <c r="AH682" s="186">
        <f t="shared" si="502"/>
        <v>0</v>
      </c>
      <c r="AI682" s="186">
        <f t="shared" si="502"/>
        <v>0</v>
      </c>
      <c r="AJ682" s="186">
        <f t="shared" si="502"/>
        <v>0</v>
      </c>
      <c r="AK682" s="186">
        <f t="shared" si="502"/>
        <v>0</v>
      </c>
      <c r="AL682" s="186">
        <f t="shared" si="502"/>
        <v>0</v>
      </c>
      <c r="AM682" s="186">
        <f t="shared" si="502"/>
        <v>0</v>
      </c>
      <c r="AN682" s="186">
        <f t="shared" si="502"/>
        <v>10227</v>
      </c>
      <c r="AO682" s="186">
        <f t="shared" si="502"/>
        <v>0</v>
      </c>
      <c r="AP682" s="186">
        <f t="shared" si="502"/>
        <v>0</v>
      </c>
      <c r="AQ682" s="186">
        <f t="shared" si="502"/>
        <v>0</v>
      </c>
      <c r="AR682" s="186">
        <f t="shared" si="502"/>
        <v>0</v>
      </c>
      <c r="AS682" s="186">
        <f t="shared" si="502"/>
        <v>0</v>
      </c>
      <c r="AT682" s="186">
        <f t="shared" si="502"/>
        <v>0</v>
      </c>
      <c r="AU682" s="186">
        <f t="shared" si="502"/>
        <v>0</v>
      </c>
      <c r="AV682" s="300"/>
    </row>
    <row r="683" spans="1:48">
      <c r="A683" s="359"/>
      <c r="B683" s="356"/>
      <c r="C683" s="356"/>
      <c r="D683" s="188" t="s">
        <v>37</v>
      </c>
      <c r="E683" s="233">
        <f t="shared" si="501"/>
        <v>0</v>
      </c>
      <c r="F683" s="233">
        <f t="shared" si="495"/>
        <v>0</v>
      </c>
      <c r="G683" s="186" t="e">
        <f t="shared" si="492"/>
        <v>#DIV/0!</v>
      </c>
      <c r="H683" s="184"/>
      <c r="I683" s="184"/>
      <c r="J683" s="190"/>
      <c r="K683" s="184"/>
      <c r="L683" s="184"/>
      <c r="M683" s="190"/>
      <c r="N683" s="184"/>
      <c r="O683" s="184"/>
      <c r="P683" s="190"/>
      <c r="Q683" s="184"/>
      <c r="R683" s="184"/>
      <c r="S683" s="190"/>
      <c r="T683" s="184"/>
      <c r="U683" s="184"/>
      <c r="V683" s="190"/>
      <c r="W683" s="184"/>
      <c r="X683" s="184"/>
      <c r="Y683" s="190"/>
      <c r="Z683" s="184"/>
      <c r="AA683" s="184"/>
      <c r="AB683" s="190"/>
      <c r="AC683" s="184"/>
      <c r="AD683" s="184"/>
      <c r="AE683" s="190"/>
      <c r="AF683" s="184"/>
      <c r="AG683" s="184"/>
      <c r="AH683" s="190"/>
      <c r="AI683" s="184"/>
      <c r="AJ683" s="184"/>
      <c r="AK683" s="190"/>
      <c r="AL683" s="184"/>
      <c r="AM683" s="184"/>
      <c r="AN683" s="184"/>
      <c r="AO683" s="184"/>
      <c r="AP683" s="190"/>
      <c r="AQ683" s="190"/>
      <c r="AR683" s="190"/>
      <c r="AS683" s="184"/>
      <c r="AT683" s="184"/>
      <c r="AU683" s="190"/>
      <c r="AV683" s="300"/>
    </row>
    <row r="684" spans="1:48" ht="26.4">
      <c r="A684" s="359"/>
      <c r="B684" s="356"/>
      <c r="C684" s="356"/>
      <c r="D684" s="188" t="s">
        <v>2</v>
      </c>
      <c r="E684" s="233">
        <f t="shared" si="501"/>
        <v>0</v>
      </c>
      <c r="F684" s="233">
        <f t="shared" si="495"/>
        <v>0</v>
      </c>
      <c r="G684" s="186" t="e">
        <f t="shared" si="492"/>
        <v>#DIV/0!</v>
      </c>
      <c r="H684" s="184"/>
      <c r="I684" s="184"/>
      <c r="J684" s="190"/>
      <c r="K684" s="184"/>
      <c r="L684" s="184"/>
      <c r="M684" s="190"/>
      <c r="N684" s="184"/>
      <c r="O684" s="184"/>
      <c r="P684" s="190"/>
      <c r="Q684" s="184"/>
      <c r="R684" s="184"/>
      <c r="S684" s="190"/>
      <c r="T684" s="184"/>
      <c r="U684" s="184"/>
      <c r="V684" s="190"/>
      <c r="W684" s="184"/>
      <c r="X684" s="184"/>
      <c r="Y684" s="190"/>
      <c r="Z684" s="184"/>
      <c r="AA684" s="184"/>
      <c r="AB684" s="190"/>
      <c r="AC684" s="184"/>
      <c r="AD684" s="184"/>
      <c r="AE684" s="190"/>
      <c r="AF684" s="184"/>
      <c r="AG684" s="184"/>
      <c r="AH684" s="190"/>
      <c r="AI684" s="184"/>
      <c r="AJ684" s="184"/>
      <c r="AK684" s="190"/>
      <c r="AL684" s="190"/>
      <c r="AM684" s="190"/>
      <c r="AN684" s="184"/>
      <c r="AO684" s="184"/>
      <c r="AP684" s="190"/>
      <c r="AQ684" s="190"/>
      <c r="AR684" s="190"/>
      <c r="AS684" s="184"/>
      <c r="AT684" s="184"/>
      <c r="AU684" s="190"/>
      <c r="AV684" s="300"/>
    </row>
    <row r="685" spans="1:48" ht="36">
      <c r="A685" s="359"/>
      <c r="B685" s="356"/>
      <c r="C685" s="356"/>
      <c r="D685" s="209" t="s">
        <v>456</v>
      </c>
      <c r="E685" s="233">
        <f t="shared" si="501"/>
        <v>10227</v>
      </c>
      <c r="F685" s="233">
        <f t="shared" si="495"/>
        <v>0</v>
      </c>
      <c r="G685" s="186">
        <f t="shared" si="492"/>
        <v>0</v>
      </c>
      <c r="H685" s="184"/>
      <c r="I685" s="184"/>
      <c r="J685" s="190"/>
      <c r="K685" s="184"/>
      <c r="L685" s="184"/>
      <c r="M685" s="190"/>
      <c r="N685" s="184"/>
      <c r="O685" s="184"/>
      <c r="P685" s="190"/>
      <c r="Q685" s="184"/>
      <c r="R685" s="184"/>
      <c r="S685" s="190"/>
      <c r="T685" s="184"/>
      <c r="U685" s="184"/>
      <c r="V685" s="190"/>
      <c r="W685" s="184"/>
      <c r="X685" s="184"/>
      <c r="Y685" s="190"/>
      <c r="Z685" s="184"/>
      <c r="AA685" s="184"/>
      <c r="AB685" s="190"/>
      <c r="AC685" s="184"/>
      <c r="AD685" s="184"/>
      <c r="AE685" s="190"/>
      <c r="AF685" s="184"/>
      <c r="AG685" s="184"/>
      <c r="AH685" s="190"/>
      <c r="AI685" s="184"/>
      <c r="AJ685" s="184"/>
      <c r="AK685" s="190"/>
      <c r="AL685" s="190"/>
      <c r="AM685" s="190"/>
      <c r="AN685" s="204">
        <f>5000-5000+10227</f>
        <v>10227</v>
      </c>
      <c r="AO685" s="184"/>
      <c r="AP685" s="190"/>
      <c r="AQ685" s="190"/>
      <c r="AR685" s="190"/>
      <c r="AS685" s="184"/>
      <c r="AT685" s="184"/>
      <c r="AU685" s="190"/>
      <c r="AV685" s="300"/>
    </row>
    <row r="686" spans="1:48" ht="27">
      <c r="A686" s="359"/>
      <c r="B686" s="356"/>
      <c r="C686" s="356"/>
      <c r="D686" s="189" t="s">
        <v>273</v>
      </c>
      <c r="E686" s="233">
        <f t="shared" si="501"/>
        <v>0</v>
      </c>
      <c r="F686" s="233">
        <f t="shared" si="501"/>
        <v>0</v>
      </c>
      <c r="G686" s="186" t="e">
        <f t="shared" si="492"/>
        <v>#DIV/0!</v>
      </c>
      <c r="H686" s="184"/>
      <c r="I686" s="184"/>
      <c r="J686" s="190"/>
      <c r="K686" s="184"/>
      <c r="L686" s="184"/>
      <c r="M686" s="190"/>
      <c r="N686" s="184"/>
      <c r="O686" s="184"/>
      <c r="P686" s="190"/>
      <c r="Q686" s="184"/>
      <c r="R686" s="184"/>
      <c r="S686" s="190"/>
      <c r="T686" s="184"/>
      <c r="U686" s="184"/>
      <c r="V686" s="190"/>
      <c r="W686" s="184"/>
      <c r="X686" s="184"/>
      <c r="Y686" s="190"/>
      <c r="Z686" s="184"/>
      <c r="AA686" s="184"/>
      <c r="AB686" s="190"/>
      <c r="AC686" s="184"/>
      <c r="AD686" s="184"/>
      <c r="AE686" s="190"/>
      <c r="AF686" s="184"/>
      <c r="AG686" s="184"/>
      <c r="AH686" s="190"/>
      <c r="AI686" s="184"/>
      <c r="AJ686" s="184"/>
      <c r="AK686" s="190"/>
      <c r="AL686" s="190"/>
      <c r="AM686" s="190"/>
      <c r="AN686" s="204"/>
      <c r="AO686" s="184"/>
      <c r="AP686" s="190"/>
      <c r="AQ686" s="190"/>
      <c r="AR686" s="190"/>
      <c r="AS686" s="184"/>
      <c r="AT686" s="184"/>
      <c r="AU686" s="190"/>
      <c r="AV686" s="300"/>
    </row>
    <row r="687" spans="1:48">
      <c r="A687" s="360"/>
      <c r="B687" s="357"/>
      <c r="C687" s="357"/>
      <c r="D687" s="209" t="s">
        <v>441</v>
      </c>
      <c r="E687" s="233">
        <f t="shared" si="501"/>
        <v>0</v>
      </c>
      <c r="F687" s="233">
        <f t="shared" si="501"/>
        <v>0</v>
      </c>
      <c r="G687" s="186" t="e">
        <f t="shared" si="492"/>
        <v>#DIV/0!</v>
      </c>
      <c r="H687" s="184"/>
      <c r="I687" s="184"/>
      <c r="J687" s="190"/>
      <c r="K687" s="184"/>
      <c r="L687" s="184"/>
      <c r="M687" s="190"/>
      <c r="N687" s="184"/>
      <c r="O687" s="184"/>
      <c r="P687" s="190"/>
      <c r="Q687" s="184"/>
      <c r="R687" s="184"/>
      <c r="S687" s="190"/>
      <c r="T687" s="184"/>
      <c r="U687" s="184"/>
      <c r="V687" s="190"/>
      <c r="W687" s="184"/>
      <c r="X687" s="184"/>
      <c r="Y687" s="190"/>
      <c r="Z687" s="184"/>
      <c r="AA687" s="184"/>
      <c r="AB687" s="190"/>
      <c r="AC687" s="184"/>
      <c r="AD687" s="184"/>
      <c r="AE687" s="190"/>
      <c r="AF687" s="184"/>
      <c r="AG687" s="184"/>
      <c r="AH687" s="190"/>
      <c r="AI687" s="184"/>
      <c r="AJ687" s="184"/>
      <c r="AK687" s="190"/>
      <c r="AL687" s="190"/>
      <c r="AM687" s="190"/>
      <c r="AN687" s="184"/>
      <c r="AO687" s="184"/>
      <c r="AP687" s="190"/>
      <c r="AQ687" s="190"/>
      <c r="AR687" s="190"/>
      <c r="AS687" s="184"/>
      <c r="AT687" s="184"/>
      <c r="AU687" s="190"/>
      <c r="AV687" s="239"/>
    </row>
    <row r="688" spans="1:48">
      <c r="A688" s="358" t="s">
        <v>501</v>
      </c>
      <c r="B688" s="355" t="s">
        <v>512</v>
      </c>
      <c r="C688" s="355" t="s">
        <v>440</v>
      </c>
      <c r="D688" s="192" t="s">
        <v>41</v>
      </c>
      <c r="E688" s="233">
        <f t="shared" si="501"/>
        <v>66.55</v>
      </c>
      <c r="F688" s="233">
        <f t="shared" si="501"/>
        <v>0</v>
      </c>
      <c r="G688" s="186">
        <f t="shared" si="492"/>
        <v>0</v>
      </c>
      <c r="H688" s="186">
        <f>H689+H690+H691+H693</f>
        <v>0</v>
      </c>
      <c r="I688" s="186">
        <f t="shared" ref="I688:AT688" si="503">I689+I690+I691+I693</f>
        <v>0</v>
      </c>
      <c r="J688" s="186">
        <f t="shared" si="503"/>
        <v>0</v>
      </c>
      <c r="K688" s="186">
        <f t="shared" si="503"/>
        <v>0</v>
      </c>
      <c r="L688" s="186">
        <f t="shared" si="503"/>
        <v>0</v>
      </c>
      <c r="M688" s="186">
        <f t="shared" si="503"/>
        <v>0</v>
      </c>
      <c r="N688" s="186">
        <f t="shared" si="503"/>
        <v>0</v>
      </c>
      <c r="O688" s="186">
        <f t="shared" si="503"/>
        <v>0</v>
      </c>
      <c r="P688" s="186">
        <f t="shared" si="503"/>
        <v>0</v>
      </c>
      <c r="Q688" s="186">
        <f t="shared" si="503"/>
        <v>0</v>
      </c>
      <c r="R688" s="186">
        <f t="shared" si="503"/>
        <v>0</v>
      </c>
      <c r="S688" s="186">
        <f t="shared" si="503"/>
        <v>0</v>
      </c>
      <c r="T688" s="186">
        <f t="shared" si="503"/>
        <v>0</v>
      </c>
      <c r="U688" s="186">
        <f t="shared" si="503"/>
        <v>0</v>
      </c>
      <c r="V688" s="186">
        <f t="shared" si="503"/>
        <v>0</v>
      </c>
      <c r="W688" s="186">
        <f t="shared" si="503"/>
        <v>0</v>
      </c>
      <c r="X688" s="186">
        <f t="shared" si="503"/>
        <v>0</v>
      </c>
      <c r="Y688" s="186">
        <f t="shared" si="503"/>
        <v>0</v>
      </c>
      <c r="Z688" s="186">
        <f t="shared" si="503"/>
        <v>0</v>
      </c>
      <c r="AA688" s="186">
        <f t="shared" si="503"/>
        <v>0</v>
      </c>
      <c r="AB688" s="186">
        <f t="shared" si="503"/>
        <v>0</v>
      </c>
      <c r="AC688" s="186">
        <f t="shared" si="503"/>
        <v>0</v>
      </c>
      <c r="AD688" s="186">
        <f t="shared" si="503"/>
        <v>0</v>
      </c>
      <c r="AE688" s="186">
        <f t="shared" si="503"/>
        <v>0</v>
      </c>
      <c r="AF688" s="186">
        <f t="shared" si="503"/>
        <v>0</v>
      </c>
      <c r="AG688" s="186">
        <f t="shared" si="503"/>
        <v>0</v>
      </c>
      <c r="AH688" s="186">
        <f t="shared" si="503"/>
        <v>0</v>
      </c>
      <c r="AI688" s="186">
        <f t="shared" si="503"/>
        <v>66.55</v>
      </c>
      <c r="AJ688" s="186">
        <f t="shared" si="503"/>
        <v>0</v>
      </c>
      <c r="AK688" s="186">
        <f t="shared" si="503"/>
        <v>0</v>
      </c>
      <c r="AL688" s="186">
        <f t="shared" si="503"/>
        <v>0</v>
      </c>
      <c r="AM688" s="186">
        <f t="shared" si="503"/>
        <v>0</v>
      </c>
      <c r="AN688" s="186">
        <f t="shared" si="503"/>
        <v>0</v>
      </c>
      <c r="AO688" s="186">
        <f t="shared" si="503"/>
        <v>0</v>
      </c>
      <c r="AP688" s="186">
        <f t="shared" si="503"/>
        <v>0</v>
      </c>
      <c r="AQ688" s="186">
        <f t="shared" si="503"/>
        <v>0</v>
      </c>
      <c r="AR688" s="186">
        <f t="shared" si="503"/>
        <v>0</v>
      </c>
      <c r="AS688" s="186">
        <f t="shared" si="503"/>
        <v>0</v>
      </c>
      <c r="AT688" s="186">
        <f t="shared" si="503"/>
        <v>0</v>
      </c>
      <c r="AU688" s="186">
        <f>AU689+AU690+AU691+AU693</f>
        <v>0</v>
      </c>
      <c r="AV688" s="300"/>
    </row>
    <row r="689" spans="1:48">
      <c r="A689" s="359"/>
      <c r="B689" s="356"/>
      <c r="C689" s="356"/>
      <c r="D689" s="188" t="s">
        <v>37</v>
      </c>
      <c r="E689" s="233">
        <f t="shared" si="501"/>
        <v>0</v>
      </c>
      <c r="F689" s="233">
        <f t="shared" si="501"/>
        <v>0</v>
      </c>
      <c r="G689" s="186" t="e">
        <f t="shared" si="492"/>
        <v>#DIV/0!</v>
      </c>
      <c r="H689" s="184"/>
      <c r="I689" s="184"/>
      <c r="J689" s="190"/>
      <c r="K689" s="184"/>
      <c r="L689" s="184"/>
      <c r="M689" s="190"/>
      <c r="N689" s="184"/>
      <c r="O689" s="184"/>
      <c r="P689" s="190"/>
      <c r="Q689" s="184"/>
      <c r="R689" s="184"/>
      <c r="S689" s="190"/>
      <c r="T689" s="184"/>
      <c r="U689" s="184"/>
      <c r="V689" s="190"/>
      <c r="W689" s="184"/>
      <c r="X689" s="184"/>
      <c r="Y689" s="190"/>
      <c r="Z689" s="184"/>
      <c r="AA689" s="184"/>
      <c r="AB689" s="190"/>
      <c r="AC689" s="184"/>
      <c r="AD689" s="184"/>
      <c r="AE689" s="190"/>
      <c r="AF689" s="184"/>
      <c r="AG689" s="184"/>
      <c r="AH689" s="190"/>
      <c r="AI689" s="184"/>
      <c r="AJ689" s="184"/>
      <c r="AK689" s="190"/>
      <c r="AL689" s="184"/>
      <c r="AM689" s="184"/>
      <c r="AN689" s="184"/>
      <c r="AO689" s="184"/>
      <c r="AP689" s="190"/>
      <c r="AQ689" s="190"/>
      <c r="AR689" s="190"/>
      <c r="AS689" s="184"/>
      <c r="AT689" s="184"/>
      <c r="AU689" s="190"/>
      <c r="AV689" s="300"/>
    </row>
    <row r="690" spans="1:48" ht="26.4">
      <c r="A690" s="359"/>
      <c r="B690" s="356"/>
      <c r="C690" s="356"/>
      <c r="D690" s="188" t="s">
        <v>2</v>
      </c>
      <c r="E690" s="233">
        <f t="shared" si="501"/>
        <v>0</v>
      </c>
      <c r="F690" s="233">
        <f t="shared" si="501"/>
        <v>0</v>
      </c>
      <c r="G690" s="186" t="e">
        <f t="shared" si="492"/>
        <v>#DIV/0!</v>
      </c>
      <c r="H690" s="184"/>
      <c r="I690" s="184"/>
      <c r="J690" s="190"/>
      <c r="K690" s="184"/>
      <c r="L690" s="184"/>
      <c r="M690" s="190"/>
      <c r="N690" s="184"/>
      <c r="O690" s="184"/>
      <c r="P690" s="190"/>
      <c r="Q690" s="184"/>
      <c r="R690" s="184"/>
      <c r="S690" s="190"/>
      <c r="T690" s="184"/>
      <c r="U690" s="184"/>
      <c r="V690" s="190"/>
      <c r="W690" s="184"/>
      <c r="X690" s="184"/>
      <c r="Y690" s="190"/>
      <c r="Z690" s="184"/>
      <c r="AA690" s="184"/>
      <c r="AB690" s="190"/>
      <c r="AC690" s="184"/>
      <c r="AD690" s="184"/>
      <c r="AE690" s="190"/>
      <c r="AF690" s="184"/>
      <c r="AG690" s="184"/>
      <c r="AH690" s="190"/>
      <c r="AI690" s="184"/>
      <c r="AJ690" s="184"/>
      <c r="AK690" s="190"/>
      <c r="AL690" s="190"/>
      <c r="AM690" s="190"/>
      <c r="AN690" s="184"/>
      <c r="AO690" s="184"/>
      <c r="AP690" s="190"/>
      <c r="AQ690" s="190"/>
      <c r="AR690" s="190"/>
      <c r="AS690" s="184"/>
      <c r="AT690" s="184"/>
      <c r="AU690" s="190"/>
      <c r="AV690" s="300"/>
    </row>
    <row r="691" spans="1:48" ht="36">
      <c r="A691" s="359"/>
      <c r="B691" s="356"/>
      <c r="C691" s="356"/>
      <c r="D691" s="209" t="s">
        <v>456</v>
      </c>
      <c r="E691" s="233">
        <f t="shared" si="501"/>
        <v>65.88</v>
      </c>
      <c r="F691" s="233">
        <f t="shared" si="501"/>
        <v>0</v>
      </c>
      <c r="G691" s="186">
        <f t="shared" si="492"/>
        <v>0</v>
      </c>
      <c r="H691" s="184"/>
      <c r="I691" s="184"/>
      <c r="J691" s="190"/>
      <c r="K691" s="184"/>
      <c r="L691" s="184"/>
      <c r="M691" s="190"/>
      <c r="N691" s="184"/>
      <c r="O691" s="184"/>
      <c r="P691" s="190"/>
      <c r="Q691" s="184"/>
      <c r="R691" s="184"/>
      <c r="S691" s="190"/>
      <c r="T691" s="184"/>
      <c r="U691" s="184"/>
      <c r="V691" s="190"/>
      <c r="W691" s="184"/>
      <c r="X691" s="184"/>
      <c r="Y691" s="190"/>
      <c r="Z691" s="184"/>
      <c r="AA691" s="184"/>
      <c r="AB691" s="190"/>
      <c r="AC691" s="184"/>
      <c r="AD691" s="184"/>
      <c r="AE691" s="190"/>
      <c r="AF691" s="184"/>
      <c r="AG691" s="184"/>
      <c r="AH691" s="190"/>
      <c r="AI691" s="204">
        <v>65.88</v>
      </c>
      <c r="AJ691" s="184"/>
      <c r="AK691" s="190"/>
      <c r="AL691" s="190"/>
      <c r="AM691" s="190"/>
      <c r="AN691" s="184"/>
      <c r="AO691" s="184"/>
      <c r="AP691" s="190"/>
      <c r="AQ691" s="190"/>
      <c r="AR691" s="190"/>
      <c r="AS691" s="184"/>
      <c r="AT691" s="184"/>
      <c r="AU691" s="190"/>
      <c r="AV691" s="300"/>
    </row>
    <row r="692" spans="1:48" ht="27">
      <c r="A692" s="359"/>
      <c r="B692" s="356"/>
      <c r="C692" s="356"/>
      <c r="D692" s="189" t="s">
        <v>273</v>
      </c>
      <c r="E692" s="233">
        <f t="shared" si="501"/>
        <v>0</v>
      </c>
      <c r="F692" s="233">
        <f t="shared" si="501"/>
        <v>0</v>
      </c>
      <c r="G692" s="186" t="e">
        <f t="shared" si="492"/>
        <v>#DIV/0!</v>
      </c>
      <c r="H692" s="184"/>
      <c r="I692" s="184"/>
      <c r="J692" s="190"/>
      <c r="K692" s="184"/>
      <c r="L692" s="184"/>
      <c r="M692" s="190"/>
      <c r="N692" s="184"/>
      <c r="O692" s="184"/>
      <c r="P692" s="190"/>
      <c r="Q692" s="184"/>
      <c r="R692" s="184"/>
      <c r="S692" s="190"/>
      <c r="T692" s="184"/>
      <c r="U692" s="184"/>
      <c r="V692" s="190"/>
      <c r="W692" s="184"/>
      <c r="X692" s="184"/>
      <c r="Y692" s="190"/>
      <c r="Z692" s="184"/>
      <c r="AA692" s="184"/>
      <c r="AB692" s="190"/>
      <c r="AC692" s="184"/>
      <c r="AD692" s="184"/>
      <c r="AE692" s="190"/>
      <c r="AF692" s="184"/>
      <c r="AG692" s="184"/>
      <c r="AH692" s="190"/>
      <c r="AI692" s="204"/>
      <c r="AJ692" s="184"/>
      <c r="AK692" s="190"/>
      <c r="AL692" s="190"/>
      <c r="AM692" s="190"/>
      <c r="AN692" s="184"/>
      <c r="AO692" s="184"/>
      <c r="AP692" s="190"/>
      <c r="AQ692" s="190"/>
      <c r="AR692" s="190"/>
      <c r="AS692" s="184"/>
      <c r="AT692" s="184"/>
      <c r="AU692" s="190"/>
      <c r="AV692" s="300"/>
    </row>
    <row r="693" spans="1:48">
      <c r="A693" s="360"/>
      <c r="B693" s="357"/>
      <c r="C693" s="357"/>
      <c r="D693" s="209" t="s">
        <v>441</v>
      </c>
      <c r="E693" s="233">
        <f t="shared" si="501"/>
        <v>0.67</v>
      </c>
      <c r="F693" s="233">
        <f t="shared" si="501"/>
        <v>0</v>
      </c>
      <c r="G693" s="186">
        <f t="shared" si="492"/>
        <v>0</v>
      </c>
      <c r="H693" s="184"/>
      <c r="I693" s="184"/>
      <c r="J693" s="190"/>
      <c r="K693" s="184"/>
      <c r="L693" s="184"/>
      <c r="M693" s="190"/>
      <c r="N693" s="184"/>
      <c r="O693" s="184"/>
      <c r="P693" s="190"/>
      <c r="Q693" s="184"/>
      <c r="R693" s="184"/>
      <c r="S693" s="190"/>
      <c r="T693" s="184"/>
      <c r="U693" s="184"/>
      <c r="V693" s="190"/>
      <c r="W693" s="184"/>
      <c r="X693" s="184"/>
      <c r="Y693" s="190"/>
      <c r="Z693" s="184"/>
      <c r="AA693" s="184"/>
      <c r="AB693" s="190"/>
      <c r="AC693" s="184"/>
      <c r="AD693" s="184"/>
      <c r="AE693" s="190"/>
      <c r="AF693" s="184"/>
      <c r="AG693" s="184"/>
      <c r="AH693" s="190"/>
      <c r="AI693" s="204">
        <v>0.67</v>
      </c>
      <c r="AJ693" s="184"/>
      <c r="AK693" s="190"/>
      <c r="AL693" s="190"/>
      <c r="AM693" s="190"/>
      <c r="AN693" s="184"/>
      <c r="AO693" s="184"/>
      <c r="AP693" s="190"/>
      <c r="AQ693" s="190"/>
      <c r="AR693" s="190"/>
      <c r="AS693" s="184"/>
      <c r="AT693" s="184"/>
      <c r="AU693" s="190"/>
      <c r="AV693" s="239"/>
    </row>
    <row r="694" spans="1:48">
      <c r="A694" s="358" t="s">
        <v>502</v>
      </c>
      <c r="B694" s="355" t="s">
        <v>513</v>
      </c>
      <c r="C694" s="355" t="s">
        <v>440</v>
      </c>
      <c r="D694" s="192" t="s">
        <v>41</v>
      </c>
      <c r="E694" s="233">
        <f t="shared" si="501"/>
        <v>2043.6000000000001</v>
      </c>
      <c r="F694" s="233">
        <f t="shared" si="501"/>
        <v>0</v>
      </c>
      <c r="G694" s="186">
        <f t="shared" si="492"/>
        <v>0</v>
      </c>
      <c r="H694" s="186">
        <f>H695+H696+H697+H699</f>
        <v>0</v>
      </c>
      <c r="I694" s="186">
        <f t="shared" ref="I694:AT694" si="504">I695+I696+I697+I699</f>
        <v>0</v>
      </c>
      <c r="J694" s="186">
        <f t="shared" si="504"/>
        <v>0</v>
      </c>
      <c r="K694" s="186">
        <f t="shared" si="504"/>
        <v>0</v>
      </c>
      <c r="L694" s="186">
        <f t="shared" si="504"/>
        <v>0</v>
      </c>
      <c r="M694" s="186">
        <f t="shared" si="504"/>
        <v>0</v>
      </c>
      <c r="N694" s="186">
        <f t="shared" si="504"/>
        <v>0</v>
      </c>
      <c r="O694" s="186">
        <f t="shared" si="504"/>
        <v>0</v>
      </c>
      <c r="P694" s="186">
        <f t="shared" si="504"/>
        <v>0</v>
      </c>
      <c r="Q694" s="186">
        <f t="shared" si="504"/>
        <v>0</v>
      </c>
      <c r="R694" s="186">
        <f t="shared" si="504"/>
        <v>0</v>
      </c>
      <c r="S694" s="186">
        <f t="shared" si="504"/>
        <v>0</v>
      </c>
      <c r="T694" s="186">
        <f t="shared" si="504"/>
        <v>0</v>
      </c>
      <c r="U694" s="186">
        <f t="shared" si="504"/>
        <v>0</v>
      </c>
      <c r="V694" s="186">
        <f t="shared" si="504"/>
        <v>0</v>
      </c>
      <c r="W694" s="186">
        <f t="shared" si="504"/>
        <v>0</v>
      </c>
      <c r="X694" s="186">
        <f t="shared" si="504"/>
        <v>0</v>
      </c>
      <c r="Y694" s="186">
        <f t="shared" si="504"/>
        <v>0</v>
      </c>
      <c r="Z694" s="186">
        <f t="shared" si="504"/>
        <v>0</v>
      </c>
      <c r="AA694" s="186">
        <f t="shared" si="504"/>
        <v>0</v>
      </c>
      <c r="AB694" s="186">
        <f t="shared" si="504"/>
        <v>0</v>
      </c>
      <c r="AC694" s="186">
        <f t="shared" si="504"/>
        <v>0</v>
      </c>
      <c r="AD694" s="186">
        <f t="shared" si="504"/>
        <v>0</v>
      </c>
      <c r="AE694" s="186">
        <f t="shared" si="504"/>
        <v>0</v>
      </c>
      <c r="AF694" s="186">
        <f t="shared" si="504"/>
        <v>0</v>
      </c>
      <c r="AG694" s="186">
        <f t="shared" si="504"/>
        <v>0</v>
      </c>
      <c r="AH694" s="186">
        <f t="shared" si="504"/>
        <v>0</v>
      </c>
      <c r="AI694" s="186">
        <f t="shared" si="504"/>
        <v>2043.6000000000001</v>
      </c>
      <c r="AJ694" s="186">
        <f t="shared" si="504"/>
        <v>0</v>
      </c>
      <c r="AK694" s="186">
        <f t="shared" si="504"/>
        <v>0</v>
      </c>
      <c r="AL694" s="186">
        <f t="shared" si="504"/>
        <v>0</v>
      </c>
      <c r="AM694" s="186">
        <f t="shared" si="504"/>
        <v>0</v>
      </c>
      <c r="AN694" s="186">
        <f t="shared" si="504"/>
        <v>0</v>
      </c>
      <c r="AO694" s="186">
        <f t="shared" si="504"/>
        <v>0</v>
      </c>
      <c r="AP694" s="186">
        <f t="shared" si="504"/>
        <v>0</v>
      </c>
      <c r="AQ694" s="186">
        <f t="shared" si="504"/>
        <v>0</v>
      </c>
      <c r="AR694" s="186">
        <f t="shared" si="504"/>
        <v>0</v>
      </c>
      <c r="AS694" s="186">
        <f t="shared" si="504"/>
        <v>0</v>
      </c>
      <c r="AT694" s="186">
        <f t="shared" si="504"/>
        <v>0</v>
      </c>
      <c r="AU694" s="186">
        <f>AU695+AU696+AU697+AU699</f>
        <v>0</v>
      </c>
      <c r="AV694" s="300"/>
    </row>
    <row r="695" spans="1:48">
      <c r="A695" s="359"/>
      <c r="B695" s="356"/>
      <c r="C695" s="356"/>
      <c r="D695" s="188" t="s">
        <v>37</v>
      </c>
      <c r="E695" s="233">
        <f t="shared" si="501"/>
        <v>0</v>
      </c>
      <c r="F695" s="233">
        <f t="shared" si="501"/>
        <v>0</v>
      </c>
      <c r="G695" s="186" t="e">
        <f t="shared" si="492"/>
        <v>#DIV/0!</v>
      </c>
      <c r="H695" s="184"/>
      <c r="I695" s="184"/>
      <c r="J695" s="190"/>
      <c r="K695" s="184"/>
      <c r="L695" s="184"/>
      <c r="M695" s="190"/>
      <c r="N695" s="184"/>
      <c r="O695" s="184"/>
      <c r="P695" s="190"/>
      <c r="Q695" s="184"/>
      <c r="R695" s="184"/>
      <c r="S695" s="190"/>
      <c r="T695" s="184"/>
      <c r="U695" s="184"/>
      <c r="V695" s="190"/>
      <c r="W695" s="184"/>
      <c r="X695" s="184"/>
      <c r="Y695" s="190"/>
      <c r="Z695" s="184"/>
      <c r="AA695" s="184"/>
      <c r="AB695" s="190"/>
      <c r="AC695" s="184"/>
      <c r="AD695" s="184"/>
      <c r="AE695" s="190"/>
      <c r="AF695" s="184"/>
      <c r="AG695" s="184"/>
      <c r="AH695" s="190"/>
      <c r="AI695" s="184"/>
      <c r="AJ695" s="184"/>
      <c r="AK695" s="190"/>
      <c r="AL695" s="184"/>
      <c r="AM695" s="184"/>
      <c r="AN695" s="184"/>
      <c r="AO695" s="184"/>
      <c r="AP695" s="190"/>
      <c r="AQ695" s="190"/>
      <c r="AR695" s="190"/>
      <c r="AS695" s="184"/>
      <c r="AT695" s="184"/>
      <c r="AU695" s="190"/>
      <c r="AV695" s="300"/>
    </row>
    <row r="696" spans="1:48" ht="26.4">
      <c r="A696" s="359"/>
      <c r="B696" s="356"/>
      <c r="C696" s="356"/>
      <c r="D696" s="188" t="s">
        <v>2</v>
      </c>
      <c r="E696" s="233">
        <f t="shared" si="501"/>
        <v>0</v>
      </c>
      <c r="F696" s="233">
        <f t="shared" si="501"/>
        <v>0</v>
      </c>
      <c r="G696" s="186" t="e">
        <f t="shared" si="492"/>
        <v>#DIV/0!</v>
      </c>
      <c r="H696" s="184"/>
      <c r="I696" s="184"/>
      <c r="J696" s="190"/>
      <c r="K696" s="184"/>
      <c r="L696" s="184"/>
      <c r="M696" s="190"/>
      <c r="N696" s="184"/>
      <c r="O696" s="184"/>
      <c r="P696" s="190"/>
      <c r="Q696" s="184"/>
      <c r="R696" s="184"/>
      <c r="S696" s="190"/>
      <c r="T696" s="184"/>
      <c r="U696" s="184"/>
      <c r="V696" s="190"/>
      <c r="W696" s="184"/>
      <c r="X696" s="184"/>
      <c r="Y696" s="190"/>
      <c r="Z696" s="184"/>
      <c r="AA696" s="184"/>
      <c r="AB696" s="190"/>
      <c r="AC696" s="184"/>
      <c r="AD696" s="184"/>
      <c r="AE696" s="190"/>
      <c r="AF696" s="184"/>
      <c r="AG696" s="184"/>
      <c r="AH696" s="190"/>
      <c r="AI696" s="184"/>
      <c r="AJ696" s="184"/>
      <c r="AK696" s="190"/>
      <c r="AL696" s="190"/>
      <c r="AM696" s="190"/>
      <c r="AN696" s="184"/>
      <c r="AO696" s="184"/>
      <c r="AP696" s="190"/>
      <c r="AQ696" s="190"/>
      <c r="AR696" s="190"/>
      <c r="AS696" s="184"/>
      <c r="AT696" s="184"/>
      <c r="AU696" s="190"/>
      <c r="AV696" s="300"/>
    </row>
    <row r="697" spans="1:48" ht="36">
      <c r="A697" s="359"/>
      <c r="B697" s="356"/>
      <c r="C697" s="356"/>
      <c r="D697" s="209" t="s">
        <v>456</v>
      </c>
      <c r="E697" s="233">
        <f t="shared" si="501"/>
        <v>2023.16</v>
      </c>
      <c r="F697" s="233">
        <f t="shared" si="501"/>
        <v>0</v>
      </c>
      <c r="G697" s="186">
        <f t="shared" si="492"/>
        <v>0</v>
      </c>
      <c r="H697" s="184"/>
      <c r="I697" s="184"/>
      <c r="J697" s="190"/>
      <c r="K697" s="184"/>
      <c r="L697" s="184"/>
      <c r="M697" s="190"/>
      <c r="N697" s="184"/>
      <c r="O697" s="184"/>
      <c r="P697" s="190"/>
      <c r="Q697" s="184"/>
      <c r="R697" s="184"/>
      <c r="S697" s="190"/>
      <c r="T697" s="184"/>
      <c r="U697" s="184"/>
      <c r="V697" s="190"/>
      <c r="W697" s="184"/>
      <c r="X697" s="184"/>
      <c r="Y697" s="190"/>
      <c r="Z697" s="184"/>
      <c r="AA697" s="184"/>
      <c r="AB697" s="190"/>
      <c r="AC697" s="184"/>
      <c r="AD697" s="184"/>
      <c r="AE697" s="190"/>
      <c r="AF697" s="184"/>
      <c r="AG697" s="184"/>
      <c r="AH697" s="190"/>
      <c r="AI697" s="204">
        <v>2023.16</v>
      </c>
      <c r="AJ697" s="184"/>
      <c r="AK697" s="190"/>
      <c r="AL697" s="190"/>
      <c r="AM697" s="190"/>
      <c r="AN697" s="184"/>
      <c r="AO697" s="184"/>
      <c r="AP697" s="190"/>
      <c r="AQ697" s="190"/>
      <c r="AR697" s="190"/>
      <c r="AS697" s="184"/>
      <c r="AT697" s="184"/>
      <c r="AU697" s="190"/>
      <c r="AV697" s="300"/>
    </row>
    <row r="698" spans="1:48" ht="27">
      <c r="A698" s="359"/>
      <c r="B698" s="356"/>
      <c r="C698" s="356"/>
      <c r="D698" s="189" t="s">
        <v>273</v>
      </c>
      <c r="E698" s="233">
        <f t="shared" si="501"/>
        <v>0</v>
      </c>
      <c r="F698" s="233">
        <f t="shared" si="501"/>
        <v>0</v>
      </c>
      <c r="G698" s="186" t="e">
        <f t="shared" si="492"/>
        <v>#DIV/0!</v>
      </c>
      <c r="H698" s="184"/>
      <c r="I698" s="184"/>
      <c r="J698" s="190"/>
      <c r="K698" s="184"/>
      <c r="L698" s="184"/>
      <c r="M698" s="190"/>
      <c r="N698" s="184"/>
      <c r="O698" s="184"/>
      <c r="P698" s="190"/>
      <c r="Q698" s="184"/>
      <c r="R698" s="184"/>
      <c r="S698" s="190"/>
      <c r="T698" s="184"/>
      <c r="U698" s="184"/>
      <c r="V698" s="190"/>
      <c r="W698" s="184"/>
      <c r="X698" s="184"/>
      <c r="Y698" s="190"/>
      <c r="Z698" s="184"/>
      <c r="AA698" s="184"/>
      <c r="AB698" s="190"/>
      <c r="AC698" s="184"/>
      <c r="AD698" s="184"/>
      <c r="AE698" s="190"/>
      <c r="AF698" s="184"/>
      <c r="AG698" s="184"/>
      <c r="AH698" s="190"/>
      <c r="AI698" s="204"/>
      <c r="AJ698" s="184"/>
      <c r="AK698" s="190"/>
      <c r="AL698" s="190"/>
      <c r="AM698" s="190"/>
      <c r="AN698" s="184"/>
      <c r="AO698" s="184"/>
      <c r="AP698" s="190"/>
      <c r="AQ698" s="190"/>
      <c r="AR698" s="190"/>
      <c r="AS698" s="184"/>
      <c r="AT698" s="184"/>
      <c r="AU698" s="190"/>
      <c r="AV698" s="300"/>
    </row>
    <row r="699" spans="1:48">
      <c r="A699" s="360"/>
      <c r="B699" s="357"/>
      <c r="C699" s="357"/>
      <c r="D699" s="209" t="s">
        <v>441</v>
      </c>
      <c r="E699" s="233">
        <f t="shared" si="501"/>
        <v>20.440000000000001</v>
      </c>
      <c r="F699" s="233">
        <f t="shared" si="501"/>
        <v>0</v>
      </c>
      <c r="G699" s="186">
        <f t="shared" si="492"/>
        <v>0</v>
      </c>
      <c r="H699" s="184"/>
      <c r="I699" s="184"/>
      <c r="J699" s="190"/>
      <c r="K699" s="184"/>
      <c r="L699" s="184"/>
      <c r="M699" s="190"/>
      <c r="N699" s="184"/>
      <c r="O699" s="184"/>
      <c r="P699" s="190"/>
      <c r="Q699" s="184"/>
      <c r="R699" s="184"/>
      <c r="S699" s="190"/>
      <c r="T699" s="184"/>
      <c r="U699" s="184"/>
      <c r="V699" s="190"/>
      <c r="W699" s="184"/>
      <c r="X699" s="184"/>
      <c r="Y699" s="190"/>
      <c r="Z699" s="184"/>
      <c r="AA699" s="184"/>
      <c r="AB699" s="190"/>
      <c r="AC699" s="184"/>
      <c r="AD699" s="184"/>
      <c r="AE699" s="190"/>
      <c r="AF699" s="184"/>
      <c r="AG699" s="184"/>
      <c r="AH699" s="190"/>
      <c r="AI699" s="204">
        <v>20.440000000000001</v>
      </c>
      <c r="AJ699" s="184"/>
      <c r="AK699" s="190"/>
      <c r="AL699" s="190"/>
      <c r="AM699" s="190"/>
      <c r="AN699" s="184"/>
      <c r="AO699" s="184"/>
      <c r="AP699" s="190"/>
      <c r="AQ699" s="190"/>
      <c r="AR699" s="190"/>
      <c r="AS699" s="184"/>
      <c r="AT699" s="184"/>
      <c r="AU699" s="190"/>
      <c r="AV699" s="239"/>
    </row>
    <row r="700" spans="1:48">
      <c r="A700" s="358" t="s">
        <v>503</v>
      </c>
      <c r="B700" s="355" t="s">
        <v>514</v>
      </c>
      <c r="C700" s="355" t="s">
        <v>440</v>
      </c>
      <c r="D700" s="192" t="s">
        <v>41</v>
      </c>
      <c r="E700" s="233">
        <f t="shared" si="501"/>
        <v>32.299999999999997</v>
      </c>
      <c r="F700" s="233">
        <f t="shared" si="501"/>
        <v>32.299999999999997</v>
      </c>
      <c r="G700" s="186">
        <f t="shared" si="492"/>
        <v>100</v>
      </c>
      <c r="H700" s="186">
        <f>H701+H702+H703+H705</f>
        <v>0</v>
      </c>
      <c r="I700" s="186">
        <f t="shared" ref="I700:AT700" si="505">I701+I702+I703+I705</f>
        <v>0</v>
      </c>
      <c r="J700" s="186">
        <f t="shared" si="505"/>
        <v>0</v>
      </c>
      <c r="K700" s="186">
        <f t="shared" si="505"/>
        <v>0</v>
      </c>
      <c r="L700" s="186">
        <f t="shared" si="505"/>
        <v>0</v>
      </c>
      <c r="M700" s="186">
        <f t="shared" si="505"/>
        <v>0</v>
      </c>
      <c r="N700" s="186">
        <f t="shared" si="505"/>
        <v>0</v>
      </c>
      <c r="O700" s="186">
        <f t="shared" si="505"/>
        <v>0</v>
      </c>
      <c r="P700" s="186">
        <f t="shared" si="505"/>
        <v>0</v>
      </c>
      <c r="Q700" s="186">
        <f t="shared" si="505"/>
        <v>0</v>
      </c>
      <c r="R700" s="186">
        <f t="shared" si="505"/>
        <v>0</v>
      </c>
      <c r="S700" s="186">
        <f t="shared" si="505"/>
        <v>0</v>
      </c>
      <c r="T700" s="186">
        <f t="shared" si="505"/>
        <v>0</v>
      </c>
      <c r="U700" s="186">
        <f t="shared" si="505"/>
        <v>0</v>
      </c>
      <c r="V700" s="186">
        <f t="shared" si="505"/>
        <v>0</v>
      </c>
      <c r="W700" s="186">
        <f t="shared" si="505"/>
        <v>0</v>
      </c>
      <c r="X700" s="186">
        <f t="shared" si="505"/>
        <v>0</v>
      </c>
      <c r="Y700" s="186">
        <f t="shared" si="505"/>
        <v>0</v>
      </c>
      <c r="Z700" s="186">
        <f t="shared" si="505"/>
        <v>0</v>
      </c>
      <c r="AA700" s="186">
        <f t="shared" si="505"/>
        <v>0</v>
      </c>
      <c r="AB700" s="186">
        <f t="shared" si="505"/>
        <v>0</v>
      </c>
      <c r="AC700" s="186">
        <f t="shared" si="505"/>
        <v>0</v>
      </c>
      <c r="AD700" s="186">
        <f t="shared" si="505"/>
        <v>0</v>
      </c>
      <c r="AE700" s="186">
        <f t="shared" si="505"/>
        <v>0</v>
      </c>
      <c r="AF700" s="186">
        <f t="shared" si="505"/>
        <v>32.299999999999997</v>
      </c>
      <c r="AG700" s="186">
        <f t="shared" si="505"/>
        <v>32.299999999999997</v>
      </c>
      <c r="AH700" s="186">
        <f t="shared" si="505"/>
        <v>0</v>
      </c>
      <c r="AI700" s="186">
        <f t="shared" si="505"/>
        <v>0</v>
      </c>
      <c r="AJ700" s="186">
        <f t="shared" si="505"/>
        <v>0</v>
      </c>
      <c r="AK700" s="186">
        <f t="shared" si="505"/>
        <v>0</v>
      </c>
      <c r="AL700" s="186">
        <f t="shared" si="505"/>
        <v>0</v>
      </c>
      <c r="AM700" s="186">
        <f t="shared" si="505"/>
        <v>0</v>
      </c>
      <c r="AN700" s="186">
        <f t="shared" si="505"/>
        <v>0</v>
      </c>
      <c r="AO700" s="186">
        <f t="shared" si="505"/>
        <v>0</v>
      </c>
      <c r="AP700" s="186">
        <f t="shared" si="505"/>
        <v>0</v>
      </c>
      <c r="AQ700" s="186">
        <f t="shared" si="505"/>
        <v>0</v>
      </c>
      <c r="AR700" s="186">
        <f t="shared" si="505"/>
        <v>0</v>
      </c>
      <c r="AS700" s="186">
        <f t="shared" si="505"/>
        <v>0</v>
      </c>
      <c r="AT700" s="186">
        <f t="shared" si="505"/>
        <v>0</v>
      </c>
      <c r="AU700" s="186">
        <f>AU701+AU702+AU703+AU705</f>
        <v>0</v>
      </c>
      <c r="AV700" s="300"/>
    </row>
    <row r="701" spans="1:48">
      <c r="A701" s="359"/>
      <c r="B701" s="356"/>
      <c r="C701" s="356"/>
      <c r="D701" s="188" t="s">
        <v>37</v>
      </c>
      <c r="E701" s="233">
        <f t="shared" si="501"/>
        <v>0</v>
      </c>
      <c r="F701" s="233">
        <f t="shared" si="501"/>
        <v>0</v>
      </c>
      <c r="G701" s="186" t="e">
        <f t="shared" si="492"/>
        <v>#DIV/0!</v>
      </c>
      <c r="H701" s="184"/>
      <c r="I701" s="184"/>
      <c r="J701" s="190"/>
      <c r="K701" s="184"/>
      <c r="L701" s="184"/>
      <c r="M701" s="190"/>
      <c r="N701" s="184"/>
      <c r="O701" s="184"/>
      <c r="P701" s="190"/>
      <c r="Q701" s="184"/>
      <c r="R701" s="184"/>
      <c r="S701" s="190"/>
      <c r="T701" s="184"/>
      <c r="U701" s="184"/>
      <c r="V701" s="190"/>
      <c r="W701" s="184"/>
      <c r="X701" s="184"/>
      <c r="Y701" s="190"/>
      <c r="Z701" s="184"/>
      <c r="AA701" s="184"/>
      <c r="AB701" s="190"/>
      <c r="AC701" s="184"/>
      <c r="AD701" s="184"/>
      <c r="AE701" s="190"/>
      <c r="AF701" s="184"/>
      <c r="AG701" s="184"/>
      <c r="AH701" s="190"/>
      <c r="AI701" s="184"/>
      <c r="AJ701" s="184"/>
      <c r="AK701" s="190"/>
      <c r="AL701" s="184"/>
      <c r="AM701" s="184"/>
      <c r="AN701" s="184"/>
      <c r="AO701" s="184"/>
      <c r="AP701" s="190"/>
      <c r="AQ701" s="190"/>
      <c r="AR701" s="190"/>
      <c r="AS701" s="184"/>
      <c r="AT701" s="184"/>
      <c r="AU701" s="190"/>
      <c r="AV701" s="300"/>
    </row>
    <row r="702" spans="1:48" ht="26.4">
      <c r="A702" s="359"/>
      <c r="B702" s="356"/>
      <c r="C702" s="356"/>
      <c r="D702" s="188" t="s">
        <v>2</v>
      </c>
      <c r="E702" s="233">
        <f t="shared" si="501"/>
        <v>0</v>
      </c>
      <c r="F702" s="233">
        <f t="shared" si="501"/>
        <v>0</v>
      </c>
      <c r="G702" s="186" t="e">
        <f t="shared" si="492"/>
        <v>#DIV/0!</v>
      </c>
      <c r="H702" s="184"/>
      <c r="I702" s="184"/>
      <c r="J702" s="190"/>
      <c r="K702" s="184"/>
      <c r="L702" s="184"/>
      <c r="M702" s="190"/>
      <c r="N702" s="184"/>
      <c r="O702" s="184"/>
      <c r="P702" s="190"/>
      <c r="Q702" s="184"/>
      <c r="R702" s="184"/>
      <c r="S702" s="190"/>
      <c r="T702" s="184"/>
      <c r="U702" s="184"/>
      <c r="V702" s="190"/>
      <c r="W702" s="184"/>
      <c r="X702" s="184"/>
      <c r="Y702" s="190"/>
      <c r="Z702" s="184"/>
      <c r="AA702" s="184"/>
      <c r="AB702" s="190"/>
      <c r="AC702" s="184"/>
      <c r="AD702" s="184"/>
      <c r="AE702" s="190"/>
      <c r="AF702" s="184"/>
      <c r="AG702" s="184"/>
      <c r="AH702" s="190"/>
      <c r="AI702" s="184"/>
      <c r="AJ702" s="184"/>
      <c r="AK702" s="190"/>
      <c r="AL702" s="190"/>
      <c r="AM702" s="190"/>
      <c r="AN702" s="184"/>
      <c r="AO702" s="184"/>
      <c r="AP702" s="190"/>
      <c r="AQ702" s="190"/>
      <c r="AR702" s="190"/>
      <c r="AS702" s="184"/>
      <c r="AT702" s="184"/>
      <c r="AU702" s="190"/>
      <c r="AV702" s="300"/>
    </row>
    <row r="703" spans="1:48" ht="36">
      <c r="A703" s="359"/>
      <c r="B703" s="356"/>
      <c r="C703" s="356"/>
      <c r="D703" s="209" t="s">
        <v>456</v>
      </c>
      <c r="E703" s="233">
        <f t="shared" si="501"/>
        <v>31.98</v>
      </c>
      <c r="F703" s="233">
        <f t="shared" si="501"/>
        <v>31.98</v>
      </c>
      <c r="G703" s="186">
        <f t="shared" si="492"/>
        <v>100</v>
      </c>
      <c r="H703" s="184"/>
      <c r="I703" s="184"/>
      <c r="J703" s="190"/>
      <c r="K703" s="184"/>
      <c r="L703" s="184"/>
      <c r="M703" s="190"/>
      <c r="N703" s="184"/>
      <c r="O703" s="184"/>
      <c r="P703" s="190"/>
      <c r="Q703" s="184"/>
      <c r="R703" s="184"/>
      <c r="S703" s="190"/>
      <c r="T703" s="184"/>
      <c r="U703" s="184"/>
      <c r="V703" s="190"/>
      <c r="W703" s="184"/>
      <c r="X703" s="184"/>
      <c r="Y703" s="190"/>
      <c r="Z703" s="184"/>
      <c r="AA703" s="184"/>
      <c r="AB703" s="190"/>
      <c r="AC703" s="184"/>
      <c r="AD703" s="184"/>
      <c r="AE703" s="190"/>
      <c r="AF703" s="204">
        <v>31.98</v>
      </c>
      <c r="AG703" s="204">
        <v>31.98</v>
      </c>
      <c r="AH703" s="190"/>
      <c r="AI703" s="204"/>
      <c r="AJ703" s="184"/>
      <c r="AK703" s="190"/>
      <c r="AL703" s="190"/>
      <c r="AM703" s="190"/>
      <c r="AN703" s="184"/>
      <c r="AO703" s="184"/>
      <c r="AP703" s="190"/>
      <c r="AQ703" s="190"/>
      <c r="AR703" s="190"/>
      <c r="AS703" s="184"/>
      <c r="AT703" s="184"/>
      <c r="AU703" s="190"/>
      <c r="AV703" s="300"/>
    </row>
    <row r="704" spans="1:48" ht="27">
      <c r="A704" s="359"/>
      <c r="B704" s="356"/>
      <c r="C704" s="356"/>
      <c r="D704" s="189" t="s">
        <v>273</v>
      </c>
      <c r="E704" s="233">
        <f t="shared" si="501"/>
        <v>0</v>
      </c>
      <c r="F704" s="233">
        <f t="shared" si="501"/>
        <v>0</v>
      </c>
      <c r="G704" s="186" t="e">
        <f t="shared" si="492"/>
        <v>#DIV/0!</v>
      </c>
      <c r="H704" s="184"/>
      <c r="I704" s="184"/>
      <c r="J704" s="190"/>
      <c r="K704" s="184"/>
      <c r="L704" s="184"/>
      <c r="M704" s="190"/>
      <c r="N704" s="184"/>
      <c r="O704" s="184"/>
      <c r="P704" s="190"/>
      <c r="Q704" s="184"/>
      <c r="R704" s="184"/>
      <c r="S704" s="190"/>
      <c r="T704" s="184"/>
      <c r="U704" s="184"/>
      <c r="V704" s="190"/>
      <c r="W704" s="184"/>
      <c r="X704" s="184"/>
      <c r="Y704" s="190"/>
      <c r="Z704" s="184"/>
      <c r="AA704" s="184"/>
      <c r="AB704" s="190"/>
      <c r="AC704" s="184"/>
      <c r="AD704" s="184"/>
      <c r="AE704" s="190"/>
      <c r="AF704" s="204"/>
      <c r="AG704" s="204"/>
      <c r="AH704" s="190"/>
      <c r="AI704" s="204"/>
      <c r="AJ704" s="184"/>
      <c r="AK704" s="190"/>
      <c r="AL704" s="190"/>
      <c r="AM704" s="190"/>
      <c r="AN704" s="184"/>
      <c r="AO704" s="184"/>
      <c r="AP704" s="190"/>
      <c r="AQ704" s="190"/>
      <c r="AR704" s="190"/>
      <c r="AS704" s="184"/>
      <c r="AT704" s="184"/>
      <c r="AU704" s="190"/>
      <c r="AV704" s="300"/>
    </row>
    <row r="705" spans="1:48">
      <c r="A705" s="360"/>
      <c r="B705" s="357"/>
      <c r="C705" s="357"/>
      <c r="D705" s="209" t="s">
        <v>441</v>
      </c>
      <c r="E705" s="233">
        <f t="shared" si="501"/>
        <v>0.32</v>
      </c>
      <c r="F705" s="233">
        <f t="shared" si="501"/>
        <v>0.32</v>
      </c>
      <c r="G705" s="186">
        <f t="shared" si="492"/>
        <v>100</v>
      </c>
      <c r="H705" s="184"/>
      <c r="I705" s="184"/>
      <c r="J705" s="190"/>
      <c r="K705" s="184"/>
      <c r="L705" s="184"/>
      <c r="M705" s="190"/>
      <c r="N705" s="184"/>
      <c r="O705" s="184"/>
      <c r="P705" s="190"/>
      <c r="Q705" s="184"/>
      <c r="R705" s="184"/>
      <c r="S705" s="190"/>
      <c r="T705" s="184"/>
      <c r="U705" s="184"/>
      <c r="V705" s="190"/>
      <c r="W705" s="184"/>
      <c r="X705" s="184"/>
      <c r="Y705" s="190"/>
      <c r="Z705" s="184"/>
      <c r="AA705" s="184"/>
      <c r="AB705" s="190"/>
      <c r="AC705" s="184"/>
      <c r="AD705" s="184"/>
      <c r="AE705" s="190"/>
      <c r="AF705" s="204">
        <v>0.32</v>
      </c>
      <c r="AG705" s="204">
        <v>0.32</v>
      </c>
      <c r="AH705" s="190"/>
      <c r="AI705" s="204"/>
      <c r="AJ705" s="184"/>
      <c r="AK705" s="190"/>
      <c r="AL705" s="190"/>
      <c r="AM705" s="190"/>
      <c r="AN705" s="184"/>
      <c r="AO705" s="184"/>
      <c r="AP705" s="190"/>
      <c r="AQ705" s="190"/>
      <c r="AR705" s="190"/>
      <c r="AS705" s="184"/>
      <c r="AT705" s="184"/>
      <c r="AU705" s="190"/>
      <c r="AV705" s="239"/>
    </row>
    <row r="706" spans="1:48">
      <c r="A706" s="358" t="s">
        <v>504</v>
      </c>
      <c r="B706" s="355" t="s">
        <v>515</v>
      </c>
      <c r="C706" s="355" t="s">
        <v>440</v>
      </c>
      <c r="D706" s="192" t="s">
        <v>41</v>
      </c>
      <c r="E706" s="233">
        <f t="shared" si="501"/>
        <v>198.42</v>
      </c>
      <c r="F706" s="233">
        <f t="shared" si="501"/>
        <v>198.42</v>
      </c>
      <c r="G706" s="186">
        <f t="shared" si="492"/>
        <v>100</v>
      </c>
      <c r="H706" s="186">
        <f>H707+H708+H709+H711</f>
        <v>0</v>
      </c>
      <c r="I706" s="186">
        <f t="shared" ref="I706:AT706" si="506">I707+I708+I709+I711</f>
        <v>0</v>
      </c>
      <c r="J706" s="186">
        <f t="shared" si="506"/>
        <v>0</v>
      </c>
      <c r="K706" s="186">
        <f t="shared" si="506"/>
        <v>0</v>
      </c>
      <c r="L706" s="186">
        <f t="shared" si="506"/>
        <v>0</v>
      </c>
      <c r="M706" s="186">
        <f t="shared" si="506"/>
        <v>0</v>
      </c>
      <c r="N706" s="186">
        <f t="shared" si="506"/>
        <v>0</v>
      </c>
      <c r="O706" s="186">
        <f t="shared" si="506"/>
        <v>0</v>
      </c>
      <c r="P706" s="186">
        <f t="shared" si="506"/>
        <v>0</v>
      </c>
      <c r="Q706" s="186">
        <f t="shared" si="506"/>
        <v>0</v>
      </c>
      <c r="R706" s="186">
        <f t="shared" si="506"/>
        <v>0</v>
      </c>
      <c r="S706" s="186">
        <f t="shared" si="506"/>
        <v>0</v>
      </c>
      <c r="T706" s="186">
        <f t="shared" si="506"/>
        <v>0</v>
      </c>
      <c r="U706" s="186">
        <f t="shared" si="506"/>
        <v>0</v>
      </c>
      <c r="V706" s="186">
        <f t="shared" si="506"/>
        <v>0</v>
      </c>
      <c r="W706" s="186">
        <f t="shared" si="506"/>
        <v>0</v>
      </c>
      <c r="X706" s="186">
        <f t="shared" si="506"/>
        <v>0</v>
      </c>
      <c r="Y706" s="186">
        <f t="shared" si="506"/>
        <v>0</v>
      </c>
      <c r="Z706" s="186">
        <f t="shared" si="506"/>
        <v>0</v>
      </c>
      <c r="AA706" s="186">
        <f t="shared" si="506"/>
        <v>0</v>
      </c>
      <c r="AB706" s="186">
        <f t="shared" si="506"/>
        <v>0</v>
      </c>
      <c r="AC706" s="186">
        <f t="shared" si="506"/>
        <v>0</v>
      </c>
      <c r="AD706" s="186">
        <f t="shared" si="506"/>
        <v>0</v>
      </c>
      <c r="AE706" s="186">
        <f t="shared" si="506"/>
        <v>0</v>
      </c>
      <c r="AF706" s="186">
        <f t="shared" si="506"/>
        <v>198.42</v>
      </c>
      <c r="AG706" s="186">
        <f t="shared" si="506"/>
        <v>198.42</v>
      </c>
      <c r="AH706" s="186">
        <f t="shared" si="506"/>
        <v>0</v>
      </c>
      <c r="AI706" s="186">
        <f t="shared" si="506"/>
        <v>0</v>
      </c>
      <c r="AJ706" s="186">
        <f t="shared" si="506"/>
        <v>0</v>
      </c>
      <c r="AK706" s="186">
        <f t="shared" si="506"/>
        <v>0</v>
      </c>
      <c r="AL706" s="186">
        <f t="shared" si="506"/>
        <v>0</v>
      </c>
      <c r="AM706" s="186">
        <f t="shared" si="506"/>
        <v>0</v>
      </c>
      <c r="AN706" s="186">
        <f t="shared" si="506"/>
        <v>0</v>
      </c>
      <c r="AO706" s="186">
        <f t="shared" si="506"/>
        <v>0</v>
      </c>
      <c r="AP706" s="186">
        <f t="shared" si="506"/>
        <v>0</v>
      </c>
      <c r="AQ706" s="186">
        <f t="shared" si="506"/>
        <v>0</v>
      </c>
      <c r="AR706" s="186">
        <f t="shared" si="506"/>
        <v>0</v>
      </c>
      <c r="AS706" s="186">
        <f t="shared" si="506"/>
        <v>0</v>
      </c>
      <c r="AT706" s="186">
        <f t="shared" si="506"/>
        <v>0</v>
      </c>
      <c r="AU706" s="186">
        <f>AU707+AU708+AU709+AU711</f>
        <v>0</v>
      </c>
      <c r="AV706" s="300"/>
    </row>
    <row r="707" spans="1:48">
      <c r="A707" s="359"/>
      <c r="B707" s="356"/>
      <c r="C707" s="356"/>
      <c r="D707" s="188" t="s">
        <v>37</v>
      </c>
      <c r="E707" s="233">
        <f t="shared" si="501"/>
        <v>0</v>
      </c>
      <c r="F707" s="233">
        <f t="shared" si="501"/>
        <v>0</v>
      </c>
      <c r="G707" s="186" t="e">
        <f t="shared" si="492"/>
        <v>#DIV/0!</v>
      </c>
      <c r="H707" s="184"/>
      <c r="I707" s="184"/>
      <c r="J707" s="190"/>
      <c r="K707" s="184"/>
      <c r="L707" s="184"/>
      <c r="M707" s="190"/>
      <c r="N707" s="184"/>
      <c r="O707" s="184"/>
      <c r="P707" s="190"/>
      <c r="Q707" s="184"/>
      <c r="R707" s="184"/>
      <c r="S707" s="190"/>
      <c r="T707" s="184"/>
      <c r="U707" s="184"/>
      <c r="V707" s="190"/>
      <c r="W707" s="184"/>
      <c r="X707" s="184"/>
      <c r="Y707" s="190"/>
      <c r="Z707" s="184"/>
      <c r="AA707" s="184"/>
      <c r="AB707" s="190"/>
      <c r="AC707" s="184"/>
      <c r="AD707" s="184"/>
      <c r="AE707" s="190"/>
      <c r="AF707" s="184"/>
      <c r="AG707" s="184"/>
      <c r="AH707" s="190"/>
      <c r="AI707" s="184"/>
      <c r="AJ707" s="184"/>
      <c r="AK707" s="190"/>
      <c r="AL707" s="184"/>
      <c r="AM707" s="184"/>
      <c r="AN707" s="184"/>
      <c r="AO707" s="184"/>
      <c r="AP707" s="190"/>
      <c r="AQ707" s="190"/>
      <c r="AR707" s="190"/>
      <c r="AS707" s="184"/>
      <c r="AT707" s="184"/>
      <c r="AU707" s="190"/>
      <c r="AV707" s="300"/>
    </row>
    <row r="708" spans="1:48" ht="26.4">
      <c r="A708" s="359"/>
      <c r="B708" s="356"/>
      <c r="C708" s="356"/>
      <c r="D708" s="188" t="s">
        <v>2</v>
      </c>
      <c r="E708" s="233">
        <f t="shared" si="501"/>
        <v>0</v>
      </c>
      <c r="F708" s="233">
        <f t="shared" si="501"/>
        <v>0</v>
      </c>
      <c r="G708" s="186" t="e">
        <f t="shared" si="492"/>
        <v>#DIV/0!</v>
      </c>
      <c r="H708" s="184"/>
      <c r="I708" s="184"/>
      <c r="J708" s="190"/>
      <c r="K708" s="184"/>
      <c r="L708" s="184"/>
      <c r="M708" s="190"/>
      <c r="N708" s="184"/>
      <c r="O708" s="184"/>
      <c r="P708" s="190"/>
      <c r="Q708" s="184"/>
      <c r="R708" s="184"/>
      <c r="S708" s="190"/>
      <c r="T708" s="184"/>
      <c r="U708" s="184"/>
      <c r="V708" s="190"/>
      <c r="W708" s="184"/>
      <c r="X708" s="184"/>
      <c r="Y708" s="190"/>
      <c r="Z708" s="184"/>
      <c r="AA708" s="184"/>
      <c r="AB708" s="190"/>
      <c r="AC708" s="184"/>
      <c r="AD708" s="184"/>
      <c r="AE708" s="190"/>
      <c r="AF708" s="184"/>
      <c r="AG708" s="184"/>
      <c r="AH708" s="190"/>
      <c r="AI708" s="184"/>
      <c r="AJ708" s="184"/>
      <c r="AK708" s="190"/>
      <c r="AL708" s="190"/>
      <c r="AM708" s="190"/>
      <c r="AN708" s="184"/>
      <c r="AO708" s="184"/>
      <c r="AP708" s="190"/>
      <c r="AQ708" s="190"/>
      <c r="AR708" s="190"/>
      <c r="AS708" s="184"/>
      <c r="AT708" s="184"/>
      <c r="AU708" s="190"/>
      <c r="AV708" s="300"/>
    </row>
    <row r="709" spans="1:48" ht="36">
      <c r="A709" s="359"/>
      <c r="B709" s="356"/>
      <c r="C709" s="356"/>
      <c r="D709" s="209" t="s">
        <v>456</v>
      </c>
      <c r="E709" s="233">
        <f t="shared" si="501"/>
        <v>196.44</v>
      </c>
      <c r="F709" s="233">
        <f t="shared" si="501"/>
        <v>196.44</v>
      </c>
      <c r="G709" s="186">
        <f t="shared" si="492"/>
        <v>100</v>
      </c>
      <c r="H709" s="184"/>
      <c r="I709" s="184"/>
      <c r="J709" s="190"/>
      <c r="K709" s="184"/>
      <c r="L709" s="184"/>
      <c r="M709" s="190"/>
      <c r="N709" s="184"/>
      <c r="O709" s="184"/>
      <c r="P709" s="190"/>
      <c r="Q709" s="184"/>
      <c r="R709" s="184"/>
      <c r="S709" s="190"/>
      <c r="T709" s="184"/>
      <c r="U709" s="184"/>
      <c r="V709" s="190"/>
      <c r="W709" s="184"/>
      <c r="X709" s="184"/>
      <c r="Y709" s="190"/>
      <c r="Z709" s="184"/>
      <c r="AA709" s="184"/>
      <c r="AB709" s="190"/>
      <c r="AC709" s="184"/>
      <c r="AD709" s="184"/>
      <c r="AE709" s="190"/>
      <c r="AF709" s="204">
        <v>196.44</v>
      </c>
      <c r="AG709" s="204">
        <v>196.44</v>
      </c>
      <c r="AH709" s="190"/>
      <c r="AI709" s="204"/>
      <c r="AJ709" s="184"/>
      <c r="AK709" s="190"/>
      <c r="AL709" s="190"/>
      <c r="AM709" s="190"/>
      <c r="AN709" s="184"/>
      <c r="AO709" s="184"/>
      <c r="AP709" s="190"/>
      <c r="AQ709" s="190"/>
      <c r="AR709" s="190"/>
      <c r="AS709" s="184"/>
      <c r="AT709" s="184"/>
      <c r="AU709" s="190"/>
      <c r="AV709" s="300"/>
    </row>
    <row r="710" spans="1:48" ht="27">
      <c r="A710" s="359"/>
      <c r="B710" s="356"/>
      <c r="C710" s="356"/>
      <c r="D710" s="189" t="s">
        <v>273</v>
      </c>
      <c r="E710" s="233">
        <f t="shared" si="501"/>
        <v>0</v>
      </c>
      <c r="F710" s="233">
        <f t="shared" si="501"/>
        <v>0</v>
      </c>
      <c r="G710" s="186" t="e">
        <f t="shared" si="492"/>
        <v>#DIV/0!</v>
      </c>
      <c r="H710" s="184"/>
      <c r="I710" s="184"/>
      <c r="J710" s="190"/>
      <c r="K710" s="184"/>
      <c r="L710" s="184"/>
      <c r="M710" s="190"/>
      <c r="N710" s="184"/>
      <c r="O710" s="184"/>
      <c r="P710" s="190"/>
      <c r="Q710" s="184"/>
      <c r="R710" s="184"/>
      <c r="S710" s="190"/>
      <c r="T710" s="184"/>
      <c r="U710" s="184"/>
      <c r="V710" s="190"/>
      <c r="W710" s="184"/>
      <c r="X710" s="184"/>
      <c r="Y710" s="190"/>
      <c r="Z710" s="184"/>
      <c r="AA710" s="184"/>
      <c r="AB710" s="190"/>
      <c r="AC710" s="184"/>
      <c r="AD710" s="184"/>
      <c r="AE710" s="190"/>
      <c r="AF710" s="204"/>
      <c r="AG710" s="204"/>
      <c r="AH710" s="190"/>
      <c r="AI710" s="204"/>
      <c r="AJ710" s="184"/>
      <c r="AK710" s="190"/>
      <c r="AL710" s="190"/>
      <c r="AM710" s="190"/>
      <c r="AN710" s="184"/>
      <c r="AO710" s="184"/>
      <c r="AP710" s="190"/>
      <c r="AQ710" s="190"/>
      <c r="AR710" s="190"/>
      <c r="AS710" s="184"/>
      <c r="AT710" s="184"/>
      <c r="AU710" s="190"/>
      <c r="AV710" s="300"/>
    </row>
    <row r="711" spans="1:48">
      <c r="A711" s="360"/>
      <c r="B711" s="357"/>
      <c r="C711" s="357"/>
      <c r="D711" s="209" t="s">
        <v>441</v>
      </c>
      <c r="E711" s="233">
        <f t="shared" si="501"/>
        <v>1.98</v>
      </c>
      <c r="F711" s="233">
        <f t="shared" si="501"/>
        <v>1.98</v>
      </c>
      <c r="G711" s="186">
        <f t="shared" si="492"/>
        <v>100</v>
      </c>
      <c r="H711" s="184"/>
      <c r="I711" s="184"/>
      <c r="J711" s="190"/>
      <c r="K711" s="184"/>
      <c r="L711" s="184"/>
      <c r="M711" s="190"/>
      <c r="N711" s="184"/>
      <c r="O711" s="184"/>
      <c r="P711" s="190"/>
      <c r="Q711" s="184"/>
      <c r="R711" s="184"/>
      <c r="S711" s="190"/>
      <c r="T711" s="184"/>
      <c r="U711" s="184"/>
      <c r="V711" s="190"/>
      <c r="W711" s="184"/>
      <c r="X711" s="184"/>
      <c r="Y711" s="190"/>
      <c r="Z711" s="184"/>
      <c r="AA711" s="184"/>
      <c r="AB711" s="190"/>
      <c r="AC711" s="184"/>
      <c r="AD711" s="184"/>
      <c r="AE711" s="190"/>
      <c r="AF711" s="204">
        <v>1.98</v>
      </c>
      <c r="AG711" s="204">
        <v>1.98</v>
      </c>
      <c r="AH711" s="190"/>
      <c r="AI711" s="204"/>
      <c r="AJ711" s="184"/>
      <c r="AK711" s="190"/>
      <c r="AL711" s="190"/>
      <c r="AM711" s="190"/>
      <c r="AN711" s="184"/>
      <c r="AO711" s="184"/>
      <c r="AP711" s="190"/>
      <c r="AQ711" s="190"/>
      <c r="AR711" s="190"/>
      <c r="AS711" s="184"/>
      <c r="AT711" s="184"/>
      <c r="AU711" s="190"/>
      <c r="AV711" s="239"/>
    </row>
    <row r="712" spans="1:48">
      <c r="A712" s="358" t="s">
        <v>505</v>
      </c>
      <c r="B712" s="355" t="s">
        <v>516</v>
      </c>
      <c r="C712" s="355" t="s">
        <v>440</v>
      </c>
      <c r="D712" s="192" t="s">
        <v>41</v>
      </c>
      <c r="E712" s="233">
        <f t="shared" si="501"/>
        <v>29.11</v>
      </c>
      <c r="F712" s="233">
        <f t="shared" si="501"/>
        <v>29.11</v>
      </c>
      <c r="G712" s="186">
        <f t="shared" si="492"/>
        <v>100</v>
      </c>
      <c r="H712" s="186">
        <f>H713+H714+H715+H717</f>
        <v>0</v>
      </c>
      <c r="I712" s="186">
        <f t="shared" ref="I712:AT712" si="507">I713+I714+I715+I717</f>
        <v>0</v>
      </c>
      <c r="J712" s="186">
        <f t="shared" si="507"/>
        <v>0</v>
      </c>
      <c r="K712" s="186">
        <f t="shared" si="507"/>
        <v>0</v>
      </c>
      <c r="L712" s="186">
        <f t="shared" si="507"/>
        <v>0</v>
      </c>
      <c r="M712" s="186">
        <f t="shared" si="507"/>
        <v>0</v>
      </c>
      <c r="N712" s="186">
        <f t="shared" si="507"/>
        <v>0</v>
      </c>
      <c r="O712" s="186">
        <f t="shared" si="507"/>
        <v>0</v>
      </c>
      <c r="P712" s="186">
        <f t="shared" si="507"/>
        <v>0</v>
      </c>
      <c r="Q712" s="186">
        <f t="shared" si="507"/>
        <v>0</v>
      </c>
      <c r="R712" s="186">
        <f t="shared" si="507"/>
        <v>0</v>
      </c>
      <c r="S712" s="186">
        <f t="shared" si="507"/>
        <v>0</v>
      </c>
      <c r="T712" s="186">
        <f t="shared" si="507"/>
        <v>0</v>
      </c>
      <c r="U712" s="186">
        <f t="shared" si="507"/>
        <v>0</v>
      </c>
      <c r="V712" s="186">
        <f t="shared" si="507"/>
        <v>0</v>
      </c>
      <c r="W712" s="186">
        <f t="shared" si="507"/>
        <v>0</v>
      </c>
      <c r="X712" s="186">
        <f t="shared" si="507"/>
        <v>0</v>
      </c>
      <c r="Y712" s="186">
        <f t="shared" si="507"/>
        <v>0</v>
      </c>
      <c r="Z712" s="186">
        <f t="shared" si="507"/>
        <v>0</v>
      </c>
      <c r="AA712" s="186">
        <f t="shared" si="507"/>
        <v>0</v>
      </c>
      <c r="AB712" s="186">
        <f t="shared" si="507"/>
        <v>0</v>
      </c>
      <c r="AC712" s="186">
        <f t="shared" si="507"/>
        <v>0</v>
      </c>
      <c r="AD712" s="186">
        <f t="shared" si="507"/>
        <v>0</v>
      </c>
      <c r="AE712" s="186">
        <f t="shared" si="507"/>
        <v>0</v>
      </c>
      <c r="AF712" s="186">
        <f t="shared" si="507"/>
        <v>29.11</v>
      </c>
      <c r="AG712" s="186">
        <f t="shared" si="507"/>
        <v>29.11</v>
      </c>
      <c r="AH712" s="186">
        <f t="shared" si="507"/>
        <v>0</v>
      </c>
      <c r="AI712" s="186">
        <f t="shared" si="507"/>
        <v>0</v>
      </c>
      <c r="AJ712" s="186">
        <f t="shared" si="507"/>
        <v>0</v>
      </c>
      <c r="AK712" s="186">
        <f t="shared" si="507"/>
        <v>0</v>
      </c>
      <c r="AL712" s="186">
        <f t="shared" si="507"/>
        <v>0</v>
      </c>
      <c r="AM712" s="186">
        <f t="shared" si="507"/>
        <v>0</v>
      </c>
      <c r="AN712" s="186">
        <f t="shared" si="507"/>
        <v>0</v>
      </c>
      <c r="AO712" s="186">
        <f t="shared" si="507"/>
        <v>0</v>
      </c>
      <c r="AP712" s="186">
        <f t="shared" si="507"/>
        <v>0</v>
      </c>
      <c r="AQ712" s="186">
        <f t="shared" si="507"/>
        <v>0</v>
      </c>
      <c r="AR712" s="186">
        <f t="shared" si="507"/>
        <v>0</v>
      </c>
      <c r="AS712" s="186">
        <f t="shared" si="507"/>
        <v>0</v>
      </c>
      <c r="AT712" s="186">
        <f t="shared" si="507"/>
        <v>0</v>
      </c>
      <c r="AU712" s="186">
        <f>AU713+AU714+AU715+AU717</f>
        <v>0</v>
      </c>
      <c r="AV712" s="300"/>
    </row>
    <row r="713" spans="1:48">
      <c r="A713" s="359"/>
      <c r="B713" s="356"/>
      <c r="C713" s="356"/>
      <c r="D713" s="188" t="s">
        <v>37</v>
      </c>
      <c r="E713" s="233">
        <f t="shared" ref="E713:F744" si="508">H713+K713+N713+Q713+T713+W713+Z713+AC713+AF713+AI713+AN713+AS713</f>
        <v>0</v>
      </c>
      <c r="F713" s="233">
        <f t="shared" si="508"/>
        <v>0</v>
      </c>
      <c r="G713" s="186" t="e">
        <f t="shared" si="492"/>
        <v>#DIV/0!</v>
      </c>
      <c r="H713" s="184"/>
      <c r="I713" s="184"/>
      <c r="J713" s="190"/>
      <c r="K713" s="184"/>
      <c r="L713" s="184"/>
      <c r="M713" s="190"/>
      <c r="N713" s="184"/>
      <c r="O713" s="184"/>
      <c r="P713" s="190"/>
      <c r="Q713" s="184"/>
      <c r="R713" s="184"/>
      <c r="S713" s="190"/>
      <c r="T713" s="184"/>
      <c r="U713" s="184"/>
      <c r="V713" s="190"/>
      <c r="W713" s="184"/>
      <c r="X713" s="184"/>
      <c r="Y713" s="190"/>
      <c r="Z713" s="184"/>
      <c r="AA713" s="184"/>
      <c r="AB713" s="190"/>
      <c r="AC713" s="184"/>
      <c r="AD713" s="184"/>
      <c r="AE713" s="190"/>
      <c r="AF713" s="184"/>
      <c r="AG713" s="184"/>
      <c r="AH713" s="190"/>
      <c r="AI713" s="184"/>
      <c r="AJ713" s="184"/>
      <c r="AK713" s="190"/>
      <c r="AL713" s="184"/>
      <c r="AM713" s="184"/>
      <c r="AN713" s="184"/>
      <c r="AO713" s="184"/>
      <c r="AP713" s="190"/>
      <c r="AQ713" s="190"/>
      <c r="AR713" s="190"/>
      <c r="AS713" s="184"/>
      <c r="AT713" s="184"/>
      <c r="AU713" s="190"/>
      <c r="AV713" s="300"/>
    </row>
    <row r="714" spans="1:48" ht="26.4">
      <c r="A714" s="359"/>
      <c r="B714" s="356"/>
      <c r="C714" s="356"/>
      <c r="D714" s="188" t="s">
        <v>2</v>
      </c>
      <c r="E714" s="233">
        <f t="shared" si="508"/>
        <v>0</v>
      </c>
      <c r="F714" s="233">
        <f t="shared" si="508"/>
        <v>0</v>
      </c>
      <c r="G714" s="186" t="e">
        <f t="shared" si="492"/>
        <v>#DIV/0!</v>
      </c>
      <c r="H714" s="184"/>
      <c r="I714" s="184"/>
      <c r="J714" s="190"/>
      <c r="K714" s="184"/>
      <c r="L714" s="184"/>
      <c r="M714" s="190"/>
      <c r="N714" s="184"/>
      <c r="O714" s="184"/>
      <c r="P714" s="190"/>
      <c r="Q714" s="184"/>
      <c r="R714" s="184"/>
      <c r="S714" s="190"/>
      <c r="T714" s="184"/>
      <c r="U714" s="184"/>
      <c r="V714" s="190"/>
      <c r="W714" s="184"/>
      <c r="X714" s="184"/>
      <c r="Y714" s="190"/>
      <c r="Z714" s="184"/>
      <c r="AA714" s="184"/>
      <c r="AB714" s="190"/>
      <c r="AC714" s="184"/>
      <c r="AD714" s="184"/>
      <c r="AE714" s="190"/>
      <c r="AF714" s="184"/>
      <c r="AG714" s="184"/>
      <c r="AH714" s="190"/>
      <c r="AI714" s="184"/>
      <c r="AJ714" s="184"/>
      <c r="AK714" s="190"/>
      <c r="AL714" s="190"/>
      <c r="AM714" s="190"/>
      <c r="AN714" s="184"/>
      <c r="AO714" s="184"/>
      <c r="AP714" s="190"/>
      <c r="AQ714" s="190"/>
      <c r="AR714" s="190"/>
      <c r="AS714" s="184"/>
      <c r="AT714" s="184"/>
      <c r="AU714" s="190"/>
      <c r="AV714" s="300"/>
    </row>
    <row r="715" spans="1:48" ht="36">
      <c r="A715" s="359"/>
      <c r="B715" s="356"/>
      <c r="C715" s="356"/>
      <c r="D715" s="209" t="s">
        <v>456</v>
      </c>
      <c r="E715" s="233">
        <f t="shared" si="508"/>
        <v>28.82</v>
      </c>
      <c r="F715" s="233">
        <f t="shared" si="508"/>
        <v>28.82</v>
      </c>
      <c r="G715" s="186">
        <f t="shared" si="492"/>
        <v>100</v>
      </c>
      <c r="H715" s="184"/>
      <c r="I715" s="184"/>
      <c r="J715" s="190"/>
      <c r="K715" s="184"/>
      <c r="L715" s="184"/>
      <c r="M715" s="190"/>
      <c r="N715" s="184"/>
      <c r="O715" s="184"/>
      <c r="P715" s="190"/>
      <c r="Q715" s="184"/>
      <c r="R715" s="184"/>
      <c r="S715" s="190"/>
      <c r="T715" s="184"/>
      <c r="U715" s="184"/>
      <c r="V715" s="190"/>
      <c r="W715" s="184"/>
      <c r="X715" s="184"/>
      <c r="Y715" s="190"/>
      <c r="Z715" s="184"/>
      <c r="AA715" s="184"/>
      <c r="AB715" s="190"/>
      <c r="AC715" s="184"/>
      <c r="AD715" s="184"/>
      <c r="AE715" s="190"/>
      <c r="AF715" s="204">
        <v>28.82</v>
      </c>
      <c r="AG715" s="204">
        <v>28.82</v>
      </c>
      <c r="AH715" s="190"/>
      <c r="AI715" s="204"/>
      <c r="AJ715" s="184"/>
      <c r="AK715" s="190"/>
      <c r="AL715" s="190"/>
      <c r="AM715" s="190"/>
      <c r="AN715" s="184"/>
      <c r="AO715" s="184"/>
      <c r="AP715" s="190"/>
      <c r="AQ715" s="190"/>
      <c r="AR715" s="190"/>
      <c r="AS715" s="184"/>
      <c r="AT715" s="184"/>
      <c r="AU715" s="190"/>
      <c r="AV715" s="300"/>
    </row>
    <row r="716" spans="1:48" ht="27">
      <c r="A716" s="359"/>
      <c r="B716" s="356"/>
      <c r="C716" s="356"/>
      <c r="D716" s="189" t="s">
        <v>273</v>
      </c>
      <c r="E716" s="233">
        <f t="shared" si="508"/>
        <v>0</v>
      </c>
      <c r="F716" s="233">
        <f t="shared" si="508"/>
        <v>0</v>
      </c>
      <c r="G716" s="186" t="e">
        <f t="shared" si="492"/>
        <v>#DIV/0!</v>
      </c>
      <c r="H716" s="184"/>
      <c r="I716" s="184"/>
      <c r="J716" s="190"/>
      <c r="K716" s="184"/>
      <c r="L716" s="184"/>
      <c r="M716" s="190"/>
      <c r="N716" s="184"/>
      <c r="O716" s="184"/>
      <c r="P716" s="190"/>
      <c r="Q716" s="184"/>
      <c r="R716" s="184"/>
      <c r="S716" s="190"/>
      <c r="T716" s="184"/>
      <c r="U716" s="184"/>
      <c r="V716" s="190"/>
      <c r="W716" s="184"/>
      <c r="X716" s="184"/>
      <c r="Y716" s="190"/>
      <c r="Z716" s="184"/>
      <c r="AA716" s="184"/>
      <c r="AB716" s="190"/>
      <c r="AC716" s="184"/>
      <c r="AD716" s="184"/>
      <c r="AE716" s="190"/>
      <c r="AF716" s="204"/>
      <c r="AG716" s="204"/>
      <c r="AH716" s="190"/>
      <c r="AI716" s="204"/>
      <c r="AJ716" s="184"/>
      <c r="AK716" s="190"/>
      <c r="AL716" s="190"/>
      <c r="AM716" s="190"/>
      <c r="AN716" s="184"/>
      <c r="AO716" s="184"/>
      <c r="AP716" s="190"/>
      <c r="AQ716" s="190"/>
      <c r="AR716" s="190"/>
      <c r="AS716" s="184"/>
      <c r="AT716" s="184"/>
      <c r="AU716" s="190"/>
      <c r="AV716" s="300"/>
    </row>
    <row r="717" spans="1:48">
      <c r="A717" s="360"/>
      <c r="B717" s="357"/>
      <c r="C717" s="357"/>
      <c r="D717" s="209" t="s">
        <v>441</v>
      </c>
      <c r="E717" s="233">
        <f t="shared" si="508"/>
        <v>0.28999999999999998</v>
      </c>
      <c r="F717" s="233">
        <f t="shared" si="508"/>
        <v>0.28999999999999998</v>
      </c>
      <c r="G717" s="186">
        <f t="shared" si="492"/>
        <v>100</v>
      </c>
      <c r="H717" s="184"/>
      <c r="I717" s="184"/>
      <c r="J717" s="190"/>
      <c r="K717" s="184"/>
      <c r="L717" s="184"/>
      <c r="M717" s="190"/>
      <c r="N717" s="184"/>
      <c r="O717" s="184"/>
      <c r="P717" s="190"/>
      <c r="Q717" s="184"/>
      <c r="R717" s="184"/>
      <c r="S717" s="190"/>
      <c r="T717" s="184"/>
      <c r="U717" s="184"/>
      <c r="V717" s="190"/>
      <c r="W717" s="184"/>
      <c r="X717" s="184"/>
      <c r="Y717" s="190"/>
      <c r="Z717" s="184"/>
      <c r="AA717" s="184"/>
      <c r="AB717" s="190"/>
      <c r="AC717" s="184"/>
      <c r="AD717" s="184"/>
      <c r="AE717" s="190"/>
      <c r="AF717" s="204">
        <v>0.28999999999999998</v>
      </c>
      <c r="AG717" s="204">
        <v>0.28999999999999998</v>
      </c>
      <c r="AH717" s="190"/>
      <c r="AI717" s="204"/>
      <c r="AJ717" s="184"/>
      <c r="AK717" s="190"/>
      <c r="AL717" s="190"/>
      <c r="AM717" s="190"/>
      <c r="AN717" s="184"/>
      <c r="AO717" s="184"/>
      <c r="AP717" s="190"/>
      <c r="AQ717" s="190"/>
      <c r="AR717" s="190"/>
      <c r="AS717" s="184"/>
      <c r="AT717" s="184"/>
      <c r="AU717" s="190"/>
      <c r="AV717" s="239"/>
    </row>
    <row r="718" spans="1:48">
      <c r="A718" s="358" t="s">
        <v>506</v>
      </c>
      <c r="B718" s="355" t="s">
        <v>517</v>
      </c>
      <c r="C718" s="355" t="s">
        <v>440</v>
      </c>
      <c r="D718" s="192" t="s">
        <v>41</v>
      </c>
      <c r="E718" s="233">
        <f t="shared" si="508"/>
        <v>48.449999999999996</v>
      </c>
      <c r="F718" s="233">
        <f t="shared" si="508"/>
        <v>48.449999999999996</v>
      </c>
      <c r="G718" s="186">
        <f t="shared" si="492"/>
        <v>100</v>
      </c>
      <c r="H718" s="186">
        <f>H719+H720+H721+H723</f>
        <v>0</v>
      </c>
      <c r="I718" s="186">
        <f t="shared" ref="I718:AT718" si="509">I719+I720+I721+I723</f>
        <v>0</v>
      </c>
      <c r="J718" s="186">
        <f t="shared" si="509"/>
        <v>0</v>
      </c>
      <c r="K718" s="186">
        <f t="shared" si="509"/>
        <v>0</v>
      </c>
      <c r="L718" s="186">
        <f t="shared" si="509"/>
        <v>0</v>
      </c>
      <c r="M718" s="186">
        <f t="shared" si="509"/>
        <v>0</v>
      </c>
      <c r="N718" s="186">
        <f t="shared" si="509"/>
        <v>0</v>
      </c>
      <c r="O718" s="186">
        <f t="shared" si="509"/>
        <v>0</v>
      </c>
      <c r="P718" s="186">
        <f t="shared" si="509"/>
        <v>0</v>
      </c>
      <c r="Q718" s="186">
        <f t="shared" si="509"/>
        <v>0</v>
      </c>
      <c r="R718" s="186">
        <f t="shared" si="509"/>
        <v>0</v>
      </c>
      <c r="S718" s="186">
        <f t="shared" si="509"/>
        <v>0</v>
      </c>
      <c r="T718" s="186">
        <f t="shared" si="509"/>
        <v>0</v>
      </c>
      <c r="U718" s="186">
        <f t="shared" si="509"/>
        <v>0</v>
      </c>
      <c r="V718" s="186">
        <f t="shared" si="509"/>
        <v>0</v>
      </c>
      <c r="W718" s="186">
        <f t="shared" si="509"/>
        <v>0</v>
      </c>
      <c r="X718" s="186">
        <f t="shared" si="509"/>
        <v>0</v>
      </c>
      <c r="Y718" s="186">
        <f t="shared" si="509"/>
        <v>0</v>
      </c>
      <c r="Z718" s="186">
        <f t="shared" si="509"/>
        <v>0</v>
      </c>
      <c r="AA718" s="186">
        <f t="shared" si="509"/>
        <v>0</v>
      </c>
      <c r="AB718" s="186">
        <f t="shared" si="509"/>
        <v>0</v>
      </c>
      <c r="AC718" s="186">
        <f t="shared" si="509"/>
        <v>0</v>
      </c>
      <c r="AD718" s="186">
        <f t="shared" si="509"/>
        <v>0</v>
      </c>
      <c r="AE718" s="186">
        <f t="shared" si="509"/>
        <v>0</v>
      </c>
      <c r="AF718" s="186">
        <f t="shared" si="509"/>
        <v>48.449999999999996</v>
      </c>
      <c r="AG718" s="186">
        <f t="shared" si="509"/>
        <v>48.449999999999996</v>
      </c>
      <c r="AH718" s="186">
        <f t="shared" si="509"/>
        <v>0</v>
      </c>
      <c r="AI718" s="186">
        <f t="shared" si="509"/>
        <v>0</v>
      </c>
      <c r="AJ718" s="186">
        <f t="shared" si="509"/>
        <v>0</v>
      </c>
      <c r="AK718" s="186">
        <f t="shared" si="509"/>
        <v>0</v>
      </c>
      <c r="AL718" s="186">
        <f t="shared" si="509"/>
        <v>0</v>
      </c>
      <c r="AM718" s="186">
        <f t="shared" si="509"/>
        <v>0</v>
      </c>
      <c r="AN718" s="186">
        <f t="shared" si="509"/>
        <v>0</v>
      </c>
      <c r="AO718" s="186">
        <f t="shared" si="509"/>
        <v>0</v>
      </c>
      <c r="AP718" s="186">
        <f t="shared" si="509"/>
        <v>0</v>
      </c>
      <c r="AQ718" s="186">
        <f t="shared" si="509"/>
        <v>0</v>
      </c>
      <c r="AR718" s="186">
        <f t="shared" si="509"/>
        <v>0</v>
      </c>
      <c r="AS718" s="186">
        <f t="shared" si="509"/>
        <v>0</v>
      </c>
      <c r="AT718" s="186">
        <f t="shared" si="509"/>
        <v>0</v>
      </c>
      <c r="AU718" s="186">
        <f>AU719+AU720+AU721+AU723</f>
        <v>0</v>
      </c>
      <c r="AV718" s="300"/>
    </row>
    <row r="719" spans="1:48">
      <c r="A719" s="359"/>
      <c r="B719" s="356"/>
      <c r="C719" s="356"/>
      <c r="D719" s="188" t="s">
        <v>37</v>
      </c>
      <c r="E719" s="233">
        <f t="shared" si="508"/>
        <v>0</v>
      </c>
      <c r="F719" s="233">
        <f t="shared" si="508"/>
        <v>0</v>
      </c>
      <c r="G719" s="186" t="e">
        <f t="shared" si="492"/>
        <v>#DIV/0!</v>
      </c>
      <c r="H719" s="184"/>
      <c r="I719" s="184"/>
      <c r="J719" s="190"/>
      <c r="K719" s="184"/>
      <c r="L719" s="184"/>
      <c r="M719" s="190"/>
      <c r="N719" s="184"/>
      <c r="O719" s="184"/>
      <c r="P719" s="190"/>
      <c r="Q719" s="184"/>
      <c r="R719" s="184"/>
      <c r="S719" s="190"/>
      <c r="T719" s="184"/>
      <c r="U719" s="184"/>
      <c r="V719" s="190"/>
      <c r="W719" s="184"/>
      <c r="X719" s="184"/>
      <c r="Y719" s="190"/>
      <c r="Z719" s="184"/>
      <c r="AA719" s="184"/>
      <c r="AB719" s="190"/>
      <c r="AC719" s="184"/>
      <c r="AD719" s="184"/>
      <c r="AE719" s="190"/>
      <c r="AF719" s="184"/>
      <c r="AG719" s="184"/>
      <c r="AH719" s="190"/>
      <c r="AI719" s="184"/>
      <c r="AJ719" s="184"/>
      <c r="AK719" s="190"/>
      <c r="AL719" s="184"/>
      <c r="AM719" s="184"/>
      <c r="AN719" s="184"/>
      <c r="AO719" s="184"/>
      <c r="AP719" s="190"/>
      <c r="AQ719" s="190"/>
      <c r="AR719" s="190"/>
      <c r="AS719" s="184"/>
      <c r="AT719" s="184"/>
      <c r="AU719" s="190"/>
      <c r="AV719" s="300"/>
    </row>
    <row r="720" spans="1:48" ht="26.4">
      <c r="A720" s="359"/>
      <c r="B720" s="356"/>
      <c r="C720" s="356"/>
      <c r="D720" s="188" t="s">
        <v>2</v>
      </c>
      <c r="E720" s="233">
        <f t="shared" si="508"/>
        <v>0</v>
      </c>
      <c r="F720" s="233">
        <f t="shared" si="508"/>
        <v>0</v>
      </c>
      <c r="G720" s="186" t="e">
        <f t="shared" si="492"/>
        <v>#DIV/0!</v>
      </c>
      <c r="H720" s="184"/>
      <c r="I720" s="184"/>
      <c r="J720" s="190"/>
      <c r="K720" s="184"/>
      <c r="L720" s="184"/>
      <c r="M720" s="190"/>
      <c r="N720" s="184"/>
      <c r="O720" s="184"/>
      <c r="P720" s="190"/>
      <c r="Q720" s="184"/>
      <c r="R720" s="184"/>
      <c r="S720" s="190"/>
      <c r="T720" s="184"/>
      <c r="U720" s="184"/>
      <c r="V720" s="190"/>
      <c r="W720" s="184"/>
      <c r="X720" s="184"/>
      <c r="Y720" s="190"/>
      <c r="Z720" s="184"/>
      <c r="AA720" s="184"/>
      <c r="AB720" s="190"/>
      <c r="AC720" s="184"/>
      <c r="AD720" s="184"/>
      <c r="AE720" s="190"/>
      <c r="AF720" s="184"/>
      <c r="AG720" s="184"/>
      <c r="AH720" s="190"/>
      <c r="AI720" s="184"/>
      <c r="AJ720" s="184"/>
      <c r="AK720" s="190"/>
      <c r="AL720" s="190"/>
      <c r="AM720" s="190"/>
      <c r="AN720" s="184"/>
      <c r="AO720" s="184"/>
      <c r="AP720" s="190"/>
      <c r="AQ720" s="190"/>
      <c r="AR720" s="190"/>
      <c r="AS720" s="184"/>
      <c r="AT720" s="184"/>
      <c r="AU720" s="190"/>
      <c r="AV720" s="300"/>
    </row>
    <row r="721" spans="1:48" ht="36">
      <c r="A721" s="359"/>
      <c r="B721" s="356"/>
      <c r="C721" s="356"/>
      <c r="D721" s="209" t="s">
        <v>456</v>
      </c>
      <c r="E721" s="233">
        <f t="shared" si="508"/>
        <v>47.97</v>
      </c>
      <c r="F721" s="233">
        <f t="shared" si="508"/>
        <v>47.97</v>
      </c>
      <c r="G721" s="186">
        <f t="shared" si="492"/>
        <v>100</v>
      </c>
      <c r="H721" s="184"/>
      <c r="I721" s="184"/>
      <c r="J721" s="190"/>
      <c r="K721" s="184"/>
      <c r="L721" s="184"/>
      <c r="M721" s="190"/>
      <c r="N721" s="184"/>
      <c r="O721" s="184"/>
      <c r="P721" s="190"/>
      <c r="Q721" s="184"/>
      <c r="R721" s="184"/>
      <c r="S721" s="190"/>
      <c r="T721" s="184"/>
      <c r="U721" s="184"/>
      <c r="V721" s="190"/>
      <c r="W721" s="184"/>
      <c r="X721" s="184"/>
      <c r="Y721" s="190"/>
      <c r="Z721" s="184"/>
      <c r="AA721" s="184"/>
      <c r="AB721" s="190"/>
      <c r="AC721" s="184"/>
      <c r="AD721" s="184"/>
      <c r="AE721" s="190"/>
      <c r="AF721" s="204">
        <v>47.97</v>
      </c>
      <c r="AG721" s="204">
        <v>47.97</v>
      </c>
      <c r="AH721" s="190"/>
      <c r="AI721" s="204"/>
      <c r="AJ721" s="184"/>
      <c r="AK721" s="190"/>
      <c r="AL721" s="190"/>
      <c r="AM721" s="190"/>
      <c r="AN721" s="184"/>
      <c r="AO721" s="184"/>
      <c r="AP721" s="190"/>
      <c r="AQ721" s="190"/>
      <c r="AR721" s="190"/>
      <c r="AS721" s="184"/>
      <c r="AT721" s="184"/>
      <c r="AU721" s="190"/>
      <c r="AV721" s="300"/>
    </row>
    <row r="722" spans="1:48" ht="27">
      <c r="A722" s="359"/>
      <c r="B722" s="356"/>
      <c r="C722" s="356"/>
      <c r="D722" s="189" t="s">
        <v>273</v>
      </c>
      <c r="E722" s="233">
        <f t="shared" si="508"/>
        <v>0</v>
      </c>
      <c r="F722" s="233">
        <f t="shared" si="508"/>
        <v>0</v>
      </c>
      <c r="G722" s="186" t="e">
        <f t="shared" si="492"/>
        <v>#DIV/0!</v>
      </c>
      <c r="H722" s="184"/>
      <c r="I722" s="184"/>
      <c r="J722" s="190"/>
      <c r="K722" s="184"/>
      <c r="L722" s="184"/>
      <c r="M722" s="190"/>
      <c r="N722" s="184"/>
      <c r="O722" s="184"/>
      <c r="P722" s="190"/>
      <c r="Q722" s="184"/>
      <c r="R722" s="184"/>
      <c r="S722" s="190"/>
      <c r="T722" s="184"/>
      <c r="U722" s="184"/>
      <c r="V722" s="190"/>
      <c r="W722" s="184"/>
      <c r="X722" s="184"/>
      <c r="Y722" s="190"/>
      <c r="Z722" s="184"/>
      <c r="AA722" s="184"/>
      <c r="AB722" s="190"/>
      <c r="AC722" s="184"/>
      <c r="AD722" s="184"/>
      <c r="AE722" s="190"/>
      <c r="AF722" s="204"/>
      <c r="AG722" s="204"/>
      <c r="AH722" s="190"/>
      <c r="AI722" s="204"/>
      <c r="AJ722" s="184"/>
      <c r="AK722" s="190"/>
      <c r="AL722" s="190"/>
      <c r="AM722" s="190"/>
      <c r="AN722" s="184"/>
      <c r="AO722" s="184"/>
      <c r="AP722" s="190"/>
      <c r="AQ722" s="190"/>
      <c r="AR722" s="190"/>
      <c r="AS722" s="184"/>
      <c r="AT722" s="184"/>
      <c r="AU722" s="190"/>
      <c r="AV722" s="300"/>
    </row>
    <row r="723" spans="1:48">
      <c r="A723" s="360"/>
      <c r="B723" s="357"/>
      <c r="C723" s="357"/>
      <c r="D723" s="209" t="s">
        <v>441</v>
      </c>
      <c r="E723" s="233">
        <f t="shared" si="508"/>
        <v>0.48</v>
      </c>
      <c r="F723" s="233">
        <f t="shared" si="508"/>
        <v>0.48</v>
      </c>
      <c r="G723" s="186">
        <f t="shared" si="492"/>
        <v>100</v>
      </c>
      <c r="H723" s="184"/>
      <c r="I723" s="184"/>
      <c r="J723" s="190"/>
      <c r="K723" s="184"/>
      <c r="L723" s="184"/>
      <c r="M723" s="190"/>
      <c r="N723" s="184"/>
      <c r="O723" s="184"/>
      <c r="P723" s="190"/>
      <c r="Q723" s="184"/>
      <c r="R723" s="184"/>
      <c r="S723" s="190"/>
      <c r="T723" s="184"/>
      <c r="U723" s="184"/>
      <c r="V723" s="190"/>
      <c r="W723" s="184"/>
      <c r="X723" s="184"/>
      <c r="Y723" s="190"/>
      <c r="Z723" s="184"/>
      <c r="AA723" s="184"/>
      <c r="AB723" s="190"/>
      <c r="AC723" s="184"/>
      <c r="AD723" s="184"/>
      <c r="AE723" s="190"/>
      <c r="AF723" s="204">
        <v>0.48</v>
      </c>
      <c r="AG723" s="204">
        <v>0.48</v>
      </c>
      <c r="AH723" s="190"/>
      <c r="AI723" s="204"/>
      <c r="AJ723" s="184"/>
      <c r="AK723" s="190"/>
      <c r="AL723" s="190"/>
      <c r="AM723" s="190"/>
      <c r="AN723" s="184"/>
      <c r="AO723" s="184"/>
      <c r="AP723" s="190"/>
      <c r="AQ723" s="190"/>
      <c r="AR723" s="190"/>
      <c r="AS723" s="184"/>
      <c r="AT723" s="184"/>
      <c r="AU723" s="190"/>
      <c r="AV723" s="239"/>
    </row>
    <row r="724" spans="1:48">
      <c r="A724" s="358" t="s">
        <v>507</v>
      </c>
      <c r="B724" s="355" t="s">
        <v>518</v>
      </c>
      <c r="C724" s="355" t="s">
        <v>440</v>
      </c>
      <c r="D724" s="192" t="s">
        <v>41</v>
      </c>
      <c r="E724" s="233">
        <f t="shared" si="508"/>
        <v>2000</v>
      </c>
      <c r="F724" s="233">
        <f t="shared" si="508"/>
        <v>0</v>
      </c>
      <c r="G724" s="186">
        <f t="shared" si="492"/>
        <v>0</v>
      </c>
      <c r="H724" s="186">
        <f>H725+H726+H727+H729</f>
        <v>0</v>
      </c>
      <c r="I724" s="186">
        <f t="shared" ref="I724:AT724" si="510">I725+I726+I727+I729</f>
        <v>0</v>
      </c>
      <c r="J724" s="186">
        <f t="shared" si="510"/>
        <v>0</v>
      </c>
      <c r="K724" s="186">
        <f t="shared" si="510"/>
        <v>0</v>
      </c>
      <c r="L724" s="186">
        <f t="shared" si="510"/>
        <v>0</v>
      </c>
      <c r="M724" s="186">
        <f t="shared" si="510"/>
        <v>0</v>
      </c>
      <c r="N724" s="186">
        <f t="shared" si="510"/>
        <v>0</v>
      </c>
      <c r="O724" s="186">
        <f t="shared" si="510"/>
        <v>0</v>
      </c>
      <c r="P724" s="186">
        <f t="shared" si="510"/>
        <v>0</v>
      </c>
      <c r="Q724" s="186">
        <f t="shared" si="510"/>
        <v>0</v>
      </c>
      <c r="R724" s="186">
        <f t="shared" si="510"/>
        <v>0</v>
      </c>
      <c r="S724" s="186">
        <f t="shared" si="510"/>
        <v>0</v>
      </c>
      <c r="T724" s="186">
        <f t="shared" si="510"/>
        <v>0</v>
      </c>
      <c r="U724" s="186">
        <f t="shared" si="510"/>
        <v>0</v>
      </c>
      <c r="V724" s="186">
        <f t="shared" si="510"/>
        <v>0</v>
      </c>
      <c r="W724" s="186">
        <f t="shared" si="510"/>
        <v>0</v>
      </c>
      <c r="X724" s="186">
        <f t="shared" si="510"/>
        <v>0</v>
      </c>
      <c r="Y724" s="186">
        <f t="shared" si="510"/>
        <v>0</v>
      </c>
      <c r="Z724" s="186">
        <f t="shared" si="510"/>
        <v>0</v>
      </c>
      <c r="AA724" s="186">
        <f t="shared" si="510"/>
        <v>0</v>
      </c>
      <c r="AB724" s="186">
        <f t="shared" si="510"/>
        <v>0</v>
      </c>
      <c r="AC724" s="186">
        <f t="shared" si="510"/>
        <v>0</v>
      </c>
      <c r="AD724" s="186">
        <f t="shared" si="510"/>
        <v>0</v>
      </c>
      <c r="AE724" s="186">
        <f t="shared" si="510"/>
        <v>0</v>
      </c>
      <c r="AF724" s="186">
        <f t="shared" si="510"/>
        <v>0</v>
      </c>
      <c r="AG724" s="186">
        <f t="shared" si="510"/>
        <v>0</v>
      </c>
      <c r="AH724" s="186">
        <f t="shared" si="510"/>
        <v>0</v>
      </c>
      <c r="AI724" s="186">
        <f t="shared" si="510"/>
        <v>2000</v>
      </c>
      <c r="AJ724" s="186">
        <f t="shared" si="510"/>
        <v>0</v>
      </c>
      <c r="AK724" s="186">
        <f t="shared" si="510"/>
        <v>0</v>
      </c>
      <c r="AL724" s="186">
        <f t="shared" si="510"/>
        <v>0</v>
      </c>
      <c r="AM724" s="186">
        <f t="shared" si="510"/>
        <v>0</v>
      </c>
      <c r="AN724" s="186">
        <f t="shared" si="510"/>
        <v>0</v>
      </c>
      <c r="AO724" s="186">
        <f t="shared" si="510"/>
        <v>0</v>
      </c>
      <c r="AP724" s="186">
        <f t="shared" si="510"/>
        <v>0</v>
      </c>
      <c r="AQ724" s="186">
        <f t="shared" si="510"/>
        <v>0</v>
      </c>
      <c r="AR724" s="186">
        <f t="shared" si="510"/>
        <v>0</v>
      </c>
      <c r="AS724" s="186">
        <f t="shared" si="510"/>
        <v>0</v>
      </c>
      <c r="AT724" s="186">
        <f t="shared" si="510"/>
        <v>0</v>
      </c>
      <c r="AU724" s="186">
        <f>AU725+AU726+AU727+AU729</f>
        <v>0</v>
      </c>
      <c r="AV724" s="300"/>
    </row>
    <row r="725" spans="1:48">
      <c r="A725" s="359"/>
      <c r="B725" s="356"/>
      <c r="C725" s="356"/>
      <c r="D725" s="188" t="s">
        <v>37</v>
      </c>
      <c r="E725" s="233">
        <f t="shared" si="508"/>
        <v>0</v>
      </c>
      <c r="F725" s="233">
        <f t="shared" si="508"/>
        <v>0</v>
      </c>
      <c r="G725" s="186" t="e">
        <f t="shared" si="492"/>
        <v>#DIV/0!</v>
      </c>
      <c r="H725" s="184"/>
      <c r="I725" s="184"/>
      <c r="J725" s="190"/>
      <c r="K725" s="184"/>
      <c r="L725" s="184"/>
      <c r="M725" s="190"/>
      <c r="N725" s="184"/>
      <c r="O725" s="184"/>
      <c r="P725" s="190"/>
      <c r="Q725" s="184"/>
      <c r="R725" s="184"/>
      <c r="S725" s="190"/>
      <c r="T725" s="184"/>
      <c r="U725" s="184"/>
      <c r="V725" s="190"/>
      <c r="W725" s="184"/>
      <c r="X725" s="184"/>
      <c r="Y725" s="190"/>
      <c r="Z725" s="184"/>
      <c r="AA725" s="184"/>
      <c r="AB725" s="190"/>
      <c r="AC725" s="184"/>
      <c r="AD725" s="184"/>
      <c r="AE725" s="190"/>
      <c r="AF725" s="184"/>
      <c r="AG725" s="184"/>
      <c r="AH725" s="190"/>
      <c r="AI725" s="184"/>
      <c r="AJ725" s="184"/>
      <c r="AK725" s="190"/>
      <c r="AL725" s="184"/>
      <c r="AM725" s="184"/>
      <c r="AN725" s="184"/>
      <c r="AO725" s="184"/>
      <c r="AP725" s="190"/>
      <c r="AQ725" s="190"/>
      <c r="AR725" s="190"/>
      <c r="AS725" s="184"/>
      <c r="AT725" s="184"/>
      <c r="AU725" s="190"/>
      <c r="AV725" s="300"/>
    </row>
    <row r="726" spans="1:48" ht="26.4">
      <c r="A726" s="359"/>
      <c r="B726" s="356"/>
      <c r="C726" s="356"/>
      <c r="D726" s="188" t="s">
        <v>2</v>
      </c>
      <c r="E726" s="233">
        <f t="shared" si="508"/>
        <v>0</v>
      </c>
      <c r="F726" s="233">
        <f t="shared" si="508"/>
        <v>0</v>
      </c>
      <c r="G726" s="186" t="e">
        <f t="shared" si="492"/>
        <v>#DIV/0!</v>
      </c>
      <c r="H726" s="184"/>
      <c r="I726" s="184"/>
      <c r="J726" s="190"/>
      <c r="K726" s="184"/>
      <c r="L726" s="184"/>
      <c r="M726" s="190"/>
      <c r="N726" s="184"/>
      <c r="O726" s="184"/>
      <c r="P726" s="190"/>
      <c r="Q726" s="184"/>
      <c r="R726" s="184"/>
      <c r="S726" s="190"/>
      <c r="T726" s="184"/>
      <c r="U726" s="184"/>
      <c r="V726" s="190"/>
      <c r="W726" s="184"/>
      <c r="X726" s="184"/>
      <c r="Y726" s="190"/>
      <c r="Z726" s="184"/>
      <c r="AA726" s="184"/>
      <c r="AB726" s="190"/>
      <c r="AC726" s="184"/>
      <c r="AD726" s="184"/>
      <c r="AE726" s="190"/>
      <c r="AF726" s="184"/>
      <c r="AG726" s="184"/>
      <c r="AH726" s="190"/>
      <c r="AI726" s="184"/>
      <c r="AJ726" s="184"/>
      <c r="AK726" s="190"/>
      <c r="AL726" s="190"/>
      <c r="AM726" s="190"/>
      <c r="AN726" s="184"/>
      <c r="AO726" s="184"/>
      <c r="AP726" s="190"/>
      <c r="AQ726" s="190"/>
      <c r="AR726" s="190"/>
      <c r="AS726" s="184"/>
      <c r="AT726" s="184"/>
      <c r="AU726" s="190"/>
      <c r="AV726" s="300"/>
    </row>
    <row r="727" spans="1:48" ht="36">
      <c r="A727" s="359"/>
      <c r="B727" s="356"/>
      <c r="C727" s="356"/>
      <c r="D727" s="209" t="s">
        <v>456</v>
      </c>
      <c r="E727" s="233">
        <f t="shared" si="508"/>
        <v>1980</v>
      </c>
      <c r="F727" s="233">
        <f t="shared" si="508"/>
        <v>0</v>
      </c>
      <c r="G727" s="186">
        <f t="shared" si="492"/>
        <v>0</v>
      </c>
      <c r="H727" s="184"/>
      <c r="I727" s="184"/>
      <c r="J727" s="190"/>
      <c r="K727" s="184"/>
      <c r="L727" s="184"/>
      <c r="M727" s="190"/>
      <c r="N727" s="184"/>
      <c r="O727" s="184"/>
      <c r="P727" s="190"/>
      <c r="Q727" s="184"/>
      <c r="R727" s="184"/>
      <c r="S727" s="190"/>
      <c r="T727" s="184"/>
      <c r="U727" s="184"/>
      <c r="V727" s="190"/>
      <c r="W727" s="184"/>
      <c r="X727" s="184"/>
      <c r="Y727" s="190"/>
      <c r="Z727" s="184"/>
      <c r="AA727" s="184"/>
      <c r="AB727" s="190"/>
      <c r="AC727" s="184"/>
      <c r="AD727" s="184"/>
      <c r="AE727" s="190"/>
      <c r="AF727" s="184"/>
      <c r="AG727" s="184"/>
      <c r="AH727" s="190"/>
      <c r="AI727" s="204">
        <v>1980</v>
      </c>
      <c r="AJ727" s="184"/>
      <c r="AK727" s="190"/>
      <c r="AL727" s="190"/>
      <c r="AM727" s="190"/>
      <c r="AN727" s="184"/>
      <c r="AO727" s="184"/>
      <c r="AP727" s="190"/>
      <c r="AQ727" s="190"/>
      <c r="AR727" s="190"/>
      <c r="AS727" s="184"/>
      <c r="AT727" s="184"/>
      <c r="AU727" s="190"/>
      <c r="AV727" s="300"/>
    </row>
    <row r="728" spans="1:48" ht="27">
      <c r="A728" s="359"/>
      <c r="B728" s="356"/>
      <c r="C728" s="356"/>
      <c r="D728" s="189" t="s">
        <v>273</v>
      </c>
      <c r="E728" s="233">
        <f t="shared" si="508"/>
        <v>0</v>
      </c>
      <c r="F728" s="233">
        <f t="shared" si="508"/>
        <v>0</v>
      </c>
      <c r="G728" s="186" t="e">
        <f t="shared" si="492"/>
        <v>#DIV/0!</v>
      </c>
      <c r="H728" s="184"/>
      <c r="I728" s="184"/>
      <c r="J728" s="190"/>
      <c r="K728" s="184"/>
      <c r="L728" s="184"/>
      <c r="M728" s="190"/>
      <c r="N728" s="184"/>
      <c r="O728" s="184"/>
      <c r="P728" s="190"/>
      <c r="Q728" s="184"/>
      <c r="R728" s="184"/>
      <c r="S728" s="190"/>
      <c r="T728" s="184"/>
      <c r="U728" s="184"/>
      <c r="V728" s="190"/>
      <c r="W728" s="184"/>
      <c r="X728" s="184"/>
      <c r="Y728" s="190"/>
      <c r="Z728" s="184"/>
      <c r="AA728" s="184"/>
      <c r="AB728" s="190"/>
      <c r="AC728" s="184"/>
      <c r="AD728" s="184"/>
      <c r="AE728" s="190"/>
      <c r="AF728" s="184"/>
      <c r="AG728" s="184"/>
      <c r="AH728" s="190"/>
      <c r="AI728" s="204"/>
      <c r="AJ728" s="184"/>
      <c r="AK728" s="190"/>
      <c r="AL728" s="190"/>
      <c r="AM728" s="190"/>
      <c r="AN728" s="184"/>
      <c r="AO728" s="184"/>
      <c r="AP728" s="190"/>
      <c r="AQ728" s="190"/>
      <c r="AR728" s="190"/>
      <c r="AS728" s="184"/>
      <c r="AT728" s="184"/>
      <c r="AU728" s="190"/>
      <c r="AV728" s="300"/>
    </row>
    <row r="729" spans="1:48">
      <c r="A729" s="360"/>
      <c r="B729" s="357"/>
      <c r="C729" s="357"/>
      <c r="D729" s="209" t="s">
        <v>441</v>
      </c>
      <c r="E729" s="233">
        <f t="shared" si="508"/>
        <v>20</v>
      </c>
      <c r="F729" s="233">
        <f t="shared" si="508"/>
        <v>0</v>
      </c>
      <c r="G729" s="186">
        <f t="shared" si="492"/>
        <v>0</v>
      </c>
      <c r="H729" s="184"/>
      <c r="I729" s="184"/>
      <c r="J729" s="190"/>
      <c r="K729" s="184"/>
      <c r="L729" s="184"/>
      <c r="M729" s="190"/>
      <c r="N729" s="184"/>
      <c r="O729" s="184"/>
      <c r="P729" s="190"/>
      <c r="Q729" s="184"/>
      <c r="R729" s="184"/>
      <c r="S729" s="190"/>
      <c r="T729" s="184"/>
      <c r="U729" s="184"/>
      <c r="V729" s="190"/>
      <c r="W729" s="184"/>
      <c r="X729" s="184"/>
      <c r="Y729" s="190"/>
      <c r="Z729" s="184"/>
      <c r="AA729" s="184"/>
      <c r="AB729" s="190"/>
      <c r="AC729" s="184"/>
      <c r="AD729" s="184"/>
      <c r="AE729" s="190"/>
      <c r="AF729" s="184"/>
      <c r="AG729" s="184"/>
      <c r="AH729" s="190"/>
      <c r="AI729" s="204">
        <v>20</v>
      </c>
      <c r="AJ729" s="184"/>
      <c r="AK729" s="190"/>
      <c r="AL729" s="190"/>
      <c r="AM729" s="190"/>
      <c r="AN729" s="184"/>
      <c r="AO729" s="184"/>
      <c r="AP729" s="190"/>
      <c r="AQ729" s="190"/>
      <c r="AR729" s="190"/>
      <c r="AS729" s="184"/>
      <c r="AT729" s="184"/>
      <c r="AU729" s="190"/>
      <c r="AV729" s="239"/>
    </row>
    <row r="730" spans="1:48">
      <c r="A730" s="358" t="s">
        <v>508</v>
      </c>
      <c r="B730" s="355" t="s">
        <v>519</v>
      </c>
      <c r="C730" s="355" t="s">
        <v>440</v>
      </c>
      <c r="D730" s="192" t="s">
        <v>41</v>
      </c>
      <c r="E730" s="233">
        <f t="shared" si="508"/>
        <v>632.07000000000005</v>
      </c>
      <c r="F730" s="233">
        <f t="shared" si="508"/>
        <v>0</v>
      </c>
      <c r="G730" s="186">
        <f t="shared" si="492"/>
        <v>0</v>
      </c>
      <c r="H730" s="186">
        <f>H731+H732+H733+H735</f>
        <v>0</v>
      </c>
      <c r="I730" s="186">
        <f t="shared" ref="I730:AT730" si="511">I731+I732+I733+I735</f>
        <v>0</v>
      </c>
      <c r="J730" s="186">
        <f t="shared" si="511"/>
        <v>0</v>
      </c>
      <c r="K730" s="186">
        <f t="shared" si="511"/>
        <v>0</v>
      </c>
      <c r="L730" s="186">
        <f t="shared" si="511"/>
        <v>0</v>
      </c>
      <c r="M730" s="186">
        <f t="shared" si="511"/>
        <v>0</v>
      </c>
      <c r="N730" s="186">
        <f t="shared" si="511"/>
        <v>0</v>
      </c>
      <c r="O730" s="186">
        <f t="shared" si="511"/>
        <v>0</v>
      </c>
      <c r="P730" s="186">
        <f t="shared" si="511"/>
        <v>0</v>
      </c>
      <c r="Q730" s="186">
        <f t="shared" si="511"/>
        <v>0</v>
      </c>
      <c r="R730" s="186">
        <f t="shared" si="511"/>
        <v>0</v>
      </c>
      <c r="S730" s="186">
        <f t="shared" si="511"/>
        <v>0</v>
      </c>
      <c r="T730" s="186">
        <f t="shared" si="511"/>
        <v>0</v>
      </c>
      <c r="U730" s="186">
        <f t="shared" si="511"/>
        <v>0</v>
      </c>
      <c r="V730" s="186">
        <f t="shared" si="511"/>
        <v>0</v>
      </c>
      <c r="W730" s="186">
        <f t="shared" si="511"/>
        <v>0</v>
      </c>
      <c r="X730" s="186">
        <f t="shared" si="511"/>
        <v>0</v>
      </c>
      <c r="Y730" s="186">
        <f t="shared" si="511"/>
        <v>0</v>
      </c>
      <c r="Z730" s="186">
        <f t="shared" si="511"/>
        <v>0</v>
      </c>
      <c r="AA730" s="186">
        <f t="shared" si="511"/>
        <v>0</v>
      </c>
      <c r="AB730" s="186">
        <f t="shared" si="511"/>
        <v>0</v>
      </c>
      <c r="AC730" s="186">
        <f t="shared" si="511"/>
        <v>0</v>
      </c>
      <c r="AD730" s="186">
        <f t="shared" si="511"/>
        <v>0</v>
      </c>
      <c r="AE730" s="186">
        <f t="shared" si="511"/>
        <v>0</v>
      </c>
      <c r="AF730" s="186">
        <f t="shared" si="511"/>
        <v>0</v>
      </c>
      <c r="AG730" s="186">
        <f t="shared" si="511"/>
        <v>0</v>
      </c>
      <c r="AH730" s="186">
        <f t="shared" si="511"/>
        <v>0</v>
      </c>
      <c r="AI730" s="186">
        <f t="shared" si="511"/>
        <v>632.07000000000005</v>
      </c>
      <c r="AJ730" s="186">
        <f t="shared" si="511"/>
        <v>0</v>
      </c>
      <c r="AK730" s="186">
        <f t="shared" si="511"/>
        <v>0</v>
      </c>
      <c r="AL730" s="186">
        <f t="shared" si="511"/>
        <v>0</v>
      </c>
      <c r="AM730" s="186">
        <f t="shared" si="511"/>
        <v>0</v>
      </c>
      <c r="AN730" s="186">
        <f t="shared" si="511"/>
        <v>0</v>
      </c>
      <c r="AO730" s="186">
        <f t="shared" si="511"/>
        <v>0</v>
      </c>
      <c r="AP730" s="186">
        <f t="shared" si="511"/>
        <v>0</v>
      </c>
      <c r="AQ730" s="186">
        <f t="shared" si="511"/>
        <v>0</v>
      </c>
      <c r="AR730" s="186">
        <f t="shared" si="511"/>
        <v>0</v>
      </c>
      <c r="AS730" s="186">
        <f t="shared" si="511"/>
        <v>0</v>
      </c>
      <c r="AT730" s="186">
        <f t="shared" si="511"/>
        <v>0</v>
      </c>
      <c r="AU730" s="186">
        <f>AU731+AU732+AU733+AU735</f>
        <v>0</v>
      </c>
      <c r="AV730" s="300"/>
    </row>
    <row r="731" spans="1:48">
      <c r="A731" s="359"/>
      <c r="B731" s="356"/>
      <c r="C731" s="356"/>
      <c r="D731" s="188" t="s">
        <v>37</v>
      </c>
      <c r="E731" s="233">
        <f t="shared" si="508"/>
        <v>0</v>
      </c>
      <c r="F731" s="233">
        <f t="shared" si="508"/>
        <v>0</v>
      </c>
      <c r="G731" s="186" t="e">
        <f t="shared" si="492"/>
        <v>#DIV/0!</v>
      </c>
      <c r="H731" s="184"/>
      <c r="I731" s="184"/>
      <c r="J731" s="190"/>
      <c r="K731" s="184"/>
      <c r="L731" s="184"/>
      <c r="M731" s="190"/>
      <c r="N731" s="184"/>
      <c r="O731" s="184"/>
      <c r="P731" s="190"/>
      <c r="Q731" s="184"/>
      <c r="R731" s="184"/>
      <c r="S731" s="190"/>
      <c r="T731" s="184"/>
      <c r="U731" s="184"/>
      <c r="V731" s="190"/>
      <c r="W731" s="184"/>
      <c r="X731" s="184"/>
      <c r="Y731" s="190"/>
      <c r="Z731" s="184"/>
      <c r="AA731" s="184"/>
      <c r="AB731" s="190"/>
      <c r="AC731" s="184"/>
      <c r="AD731" s="184"/>
      <c r="AE731" s="190"/>
      <c r="AF731" s="184"/>
      <c r="AG731" s="184"/>
      <c r="AH731" s="190"/>
      <c r="AI731" s="184"/>
      <c r="AJ731" s="184"/>
      <c r="AK731" s="190"/>
      <c r="AL731" s="184"/>
      <c r="AM731" s="184"/>
      <c r="AN731" s="184"/>
      <c r="AO731" s="184"/>
      <c r="AP731" s="190"/>
      <c r="AQ731" s="190"/>
      <c r="AR731" s="190"/>
      <c r="AS731" s="184"/>
      <c r="AT731" s="184"/>
      <c r="AU731" s="190"/>
      <c r="AV731" s="300"/>
    </row>
    <row r="732" spans="1:48" ht="26.4">
      <c r="A732" s="359"/>
      <c r="B732" s="356"/>
      <c r="C732" s="356"/>
      <c r="D732" s="188" t="s">
        <v>2</v>
      </c>
      <c r="E732" s="233">
        <f t="shared" si="508"/>
        <v>0</v>
      </c>
      <c r="F732" s="233">
        <f t="shared" si="508"/>
        <v>0</v>
      </c>
      <c r="G732" s="186" t="e">
        <f t="shared" si="492"/>
        <v>#DIV/0!</v>
      </c>
      <c r="H732" s="184"/>
      <c r="I732" s="184"/>
      <c r="J732" s="190"/>
      <c r="K732" s="184"/>
      <c r="L732" s="184"/>
      <c r="M732" s="190"/>
      <c r="N732" s="184"/>
      <c r="O732" s="184"/>
      <c r="P732" s="190"/>
      <c r="Q732" s="184"/>
      <c r="R732" s="184"/>
      <c r="S732" s="190"/>
      <c r="T732" s="184"/>
      <c r="U732" s="184"/>
      <c r="V732" s="190"/>
      <c r="W732" s="184"/>
      <c r="X732" s="184"/>
      <c r="Y732" s="190"/>
      <c r="Z732" s="184"/>
      <c r="AA732" s="184"/>
      <c r="AB732" s="190"/>
      <c r="AC732" s="184"/>
      <c r="AD732" s="184"/>
      <c r="AE732" s="190"/>
      <c r="AF732" s="184"/>
      <c r="AG732" s="184"/>
      <c r="AH732" s="190"/>
      <c r="AI732" s="184"/>
      <c r="AJ732" s="184"/>
      <c r="AK732" s="190"/>
      <c r="AL732" s="190"/>
      <c r="AM732" s="190"/>
      <c r="AN732" s="184"/>
      <c r="AO732" s="184"/>
      <c r="AP732" s="190"/>
      <c r="AQ732" s="190"/>
      <c r="AR732" s="190"/>
      <c r="AS732" s="184"/>
      <c r="AT732" s="184"/>
      <c r="AU732" s="190"/>
      <c r="AV732" s="300"/>
    </row>
    <row r="733" spans="1:48" ht="36">
      <c r="A733" s="359"/>
      <c r="B733" s="356"/>
      <c r="C733" s="356"/>
      <c r="D733" s="209" t="s">
        <v>456</v>
      </c>
      <c r="E733" s="233">
        <f t="shared" si="508"/>
        <v>625.75</v>
      </c>
      <c r="F733" s="233">
        <f t="shared" si="508"/>
        <v>0</v>
      </c>
      <c r="G733" s="186">
        <f t="shared" si="492"/>
        <v>0</v>
      </c>
      <c r="H733" s="184"/>
      <c r="I733" s="184"/>
      <c r="J733" s="190"/>
      <c r="K733" s="184"/>
      <c r="L733" s="184"/>
      <c r="M733" s="190"/>
      <c r="N733" s="184"/>
      <c r="O733" s="184"/>
      <c r="P733" s="190"/>
      <c r="Q733" s="184"/>
      <c r="R733" s="184"/>
      <c r="S733" s="190"/>
      <c r="T733" s="184"/>
      <c r="U733" s="184"/>
      <c r="V733" s="190"/>
      <c r="W733" s="184"/>
      <c r="X733" s="184"/>
      <c r="Y733" s="190"/>
      <c r="Z733" s="184"/>
      <c r="AA733" s="184"/>
      <c r="AB733" s="190"/>
      <c r="AC733" s="184"/>
      <c r="AD733" s="184"/>
      <c r="AE733" s="190"/>
      <c r="AF733" s="184"/>
      <c r="AG733" s="184"/>
      <c r="AH733" s="190"/>
      <c r="AI733" s="204">
        <v>625.75</v>
      </c>
      <c r="AJ733" s="184"/>
      <c r="AK733" s="190"/>
      <c r="AL733" s="190"/>
      <c r="AM733" s="190"/>
      <c r="AN733" s="184"/>
      <c r="AO733" s="184"/>
      <c r="AP733" s="190"/>
      <c r="AQ733" s="190"/>
      <c r="AR733" s="190"/>
      <c r="AS733" s="184"/>
      <c r="AT733" s="184"/>
      <c r="AU733" s="190"/>
      <c r="AV733" s="300"/>
    </row>
    <row r="734" spans="1:48" ht="27">
      <c r="A734" s="359"/>
      <c r="B734" s="356"/>
      <c r="C734" s="356"/>
      <c r="D734" s="189" t="s">
        <v>273</v>
      </c>
      <c r="E734" s="233">
        <f t="shared" si="508"/>
        <v>0</v>
      </c>
      <c r="F734" s="233">
        <f t="shared" si="508"/>
        <v>0</v>
      </c>
      <c r="G734" s="186" t="e">
        <f t="shared" si="492"/>
        <v>#DIV/0!</v>
      </c>
      <c r="H734" s="184"/>
      <c r="I734" s="184"/>
      <c r="J734" s="190"/>
      <c r="K734" s="184"/>
      <c r="L734" s="184"/>
      <c r="M734" s="190"/>
      <c r="N734" s="184"/>
      <c r="O734" s="184"/>
      <c r="P734" s="190"/>
      <c r="Q734" s="184"/>
      <c r="R734" s="184"/>
      <c r="S734" s="190"/>
      <c r="T734" s="184"/>
      <c r="U734" s="184"/>
      <c r="V734" s="190"/>
      <c r="W734" s="184"/>
      <c r="X734" s="184"/>
      <c r="Y734" s="190"/>
      <c r="Z734" s="184"/>
      <c r="AA734" s="184"/>
      <c r="AB734" s="190"/>
      <c r="AC734" s="184"/>
      <c r="AD734" s="184"/>
      <c r="AE734" s="190"/>
      <c r="AF734" s="184"/>
      <c r="AG734" s="184"/>
      <c r="AH734" s="190"/>
      <c r="AI734" s="204"/>
      <c r="AJ734" s="184"/>
      <c r="AK734" s="190"/>
      <c r="AL734" s="190"/>
      <c r="AM734" s="190"/>
      <c r="AN734" s="184"/>
      <c r="AO734" s="184"/>
      <c r="AP734" s="190"/>
      <c r="AQ734" s="190"/>
      <c r="AR734" s="190"/>
      <c r="AS734" s="184"/>
      <c r="AT734" s="184"/>
      <c r="AU734" s="190"/>
      <c r="AV734" s="300"/>
    </row>
    <row r="735" spans="1:48">
      <c r="A735" s="360"/>
      <c r="B735" s="357"/>
      <c r="C735" s="357"/>
      <c r="D735" s="209" t="s">
        <v>441</v>
      </c>
      <c r="E735" s="233">
        <f t="shared" si="508"/>
        <v>6.32</v>
      </c>
      <c r="F735" s="233">
        <f t="shared" si="508"/>
        <v>0</v>
      </c>
      <c r="G735" s="186">
        <f t="shared" si="492"/>
        <v>0</v>
      </c>
      <c r="H735" s="184"/>
      <c r="I735" s="184"/>
      <c r="J735" s="190"/>
      <c r="K735" s="184"/>
      <c r="L735" s="184"/>
      <c r="M735" s="190"/>
      <c r="N735" s="184"/>
      <c r="O735" s="184"/>
      <c r="P735" s="190"/>
      <c r="Q735" s="184"/>
      <c r="R735" s="184"/>
      <c r="S735" s="190"/>
      <c r="T735" s="184"/>
      <c r="U735" s="184"/>
      <c r="V735" s="190"/>
      <c r="W735" s="184"/>
      <c r="X735" s="184"/>
      <c r="Y735" s="190"/>
      <c r="Z735" s="184"/>
      <c r="AA735" s="184"/>
      <c r="AB735" s="190"/>
      <c r="AC735" s="184"/>
      <c r="AD735" s="184"/>
      <c r="AE735" s="190"/>
      <c r="AF735" s="184"/>
      <c r="AG735" s="184"/>
      <c r="AH735" s="190"/>
      <c r="AI735" s="204">
        <v>6.32</v>
      </c>
      <c r="AJ735" s="184"/>
      <c r="AK735" s="190"/>
      <c r="AL735" s="190"/>
      <c r="AM735" s="190"/>
      <c r="AN735" s="184"/>
      <c r="AO735" s="184"/>
      <c r="AP735" s="190"/>
      <c r="AQ735" s="190"/>
      <c r="AR735" s="190"/>
      <c r="AS735" s="184"/>
      <c r="AT735" s="184"/>
      <c r="AU735" s="190"/>
      <c r="AV735" s="239"/>
    </row>
    <row r="736" spans="1:48">
      <c r="A736" s="358" t="s">
        <v>509</v>
      </c>
      <c r="B736" s="355" t="s">
        <v>520</v>
      </c>
      <c r="C736" s="355" t="s">
        <v>440</v>
      </c>
      <c r="D736" s="192" t="s">
        <v>41</v>
      </c>
      <c r="E736" s="233">
        <f t="shared" si="508"/>
        <v>0</v>
      </c>
      <c r="F736" s="233">
        <f t="shared" si="508"/>
        <v>0</v>
      </c>
      <c r="G736" s="186" t="e">
        <f t="shared" si="492"/>
        <v>#DIV/0!</v>
      </c>
      <c r="H736" s="186">
        <f>H737+H738+H739+H741</f>
        <v>0</v>
      </c>
      <c r="I736" s="186">
        <f t="shared" ref="I736:AT736" si="512">I737+I738+I739+I741</f>
        <v>0</v>
      </c>
      <c r="J736" s="186">
        <f t="shared" si="512"/>
        <v>0</v>
      </c>
      <c r="K736" s="186">
        <f t="shared" si="512"/>
        <v>0</v>
      </c>
      <c r="L736" s="186">
        <f t="shared" si="512"/>
        <v>0</v>
      </c>
      <c r="M736" s="186">
        <f t="shared" si="512"/>
        <v>0</v>
      </c>
      <c r="N736" s="186">
        <f t="shared" si="512"/>
        <v>0</v>
      </c>
      <c r="O736" s="186">
        <f t="shared" si="512"/>
        <v>0</v>
      </c>
      <c r="P736" s="186">
        <f t="shared" si="512"/>
        <v>0</v>
      </c>
      <c r="Q736" s="186">
        <f t="shared" si="512"/>
        <v>0</v>
      </c>
      <c r="R736" s="186">
        <f t="shared" si="512"/>
        <v>0</v>
      </c>
      <c r="S736" s="186">
        <f t="shared" si="512"/>
        <v>0</v>
      </c>
      <c r="T736" s="186">
        <f t="shared" si="512"/>
        <v>0</v>
      </c>
      <c r="U736" s="186">
        <f t="shared" si="512"/>
        <v>0</v>
      </c>
      <c r="V736" s="186">
        <f t="shared" si="512"/>
        <v>0</v>
      </c>
      <c r="W736" s="186">
        <f t="shared" si="512"/>
        <v>0</v>
      </c>
      <c r="X736" s="186">
        <f t="shared" si="512"/>
        <v>0</v>
      </c>
      <c r="Y736" s="186">
        <f t="shared" si="512"/>
        <v>0</v>
      </c>
      <c r="Z736" s="186">
        <f t="shared" si="512"/>
        <v>0</v>
      </c>
      <c r="AA736" s="186">
        <f t="shared" si="512"/>
        <v>0</v>
      </c>
      <c r="AB736" s="186">
        <f t="shared" si="512"/>
        <v>0</v>
      </c>
      <c r="AC736" s="186">
        <f t="shared" si="512"/>
        <v>0</v>
      </c>
      <c r="AD736" s="186">
        <f t="shared" si="512"/>
        <v>0</v>
      </c>
      <c r="AE736" s="186">
        <f t="shared" si="512"/>
        <v>0</v>
      </c>
      <c r="AF736" s="186">
        <f t="shared" si="512"/>
        <v>0</v>
      </c>
      <c r="AG736" s="186">
        <f t="shared" si="512"/>
        <v>0</v>
      </c>
      <c r="AH736" s="186">
        <f t="shared" si="512"/>
        <v>0</v>
      </c>
      <c r="AI736" s="186">
        <f t="shared" si="512"/>
        <v>0</v>
      </c>
      <c r="AJ736" s="186">
        <f t="shared" si="512"/>
        <v>0</v>
      </c>
      <c r="AK736" s="186">
        <f t="shared" si="512"/>
        <v>0</v>
      </c>
      <c r="AL736" s="186">
        <f t="shared" si="512"/>
        <v>0</v>
      </c>
      <c r="AM736" s="186">
        <f t="shared" si="512"/>
        <v>0</v>
      </c>
      <c r="AN736" s="186">
        <f t="shared" si="512"/>
        <v>0</v>
      </c>
      <c r="AO736" s="186">
        <f t="shared" si="512"/>
        <v>0</v>
      </c>
      <c r="AP736" s="186">
        <f t="shared" si="512"/>
        <v>0</v>
      </c>
      <c r="AQ736" s="186">
        <f t="shared" si="512"/>
        <v>0</v>
      </c>
      <c r="AR736" s="186">
        <f t="shared" si="512"/>
        <v>0</v>
      </c>
      <c r="AS736" s="186">
        <f t="shared" si="512"/>
        <v>0</v>
      </c>
      <c r="AT736" s="186">
        <f t="shared" si="512"/>
        <v>0</v>
      </c>
      <c r="AU736" s="186">
        <f>AU737+AU738+AU739+AU741</f>
        <v>0</v>
      </c>
      <c r="AV736" s="300"/>
    </row>
    <row r="737" spans="1:48">
      <c r="A737" s="359"/>
      <c r="B737" s="356"/>
      <c r="C737" s="356"/>
      <c r="D737" s="188" t="s">
        <v>37</v>
      </c>
      <c r="E737" s="233">
        <f t="shared" si="508"/>
        <v>0</v>
      </c>
      <c r="F737" s="233">
        <f t="shared" si="508"/>
        <v>0</v>
      </c>
      <c r="G737" s="186" t="e">
        <f t="shared" si="492"/>
        <v>#DIV/0!</v>
      </c>
      <c r="H737" s="184"/>
      <c r="I737" s="184"/>
      <c r="J737" s="190"/>
      <c r="K737" s="184"/>
      <c r="L737" s="184"/>
      <c r="M737" s="190"/>
      <c r="N737" s="184"/>
      <c r="O737" s="184"/>
      <c r="P737" s="190"/>
      <c r="Q737" s="184"/>
      <c r="R737" s="184"/>
      <c r="S737" s="190"/>
      <c r="T737" s="184"/>
      <c r="U737" s="184"/>
      <c r="V737" s="190"/>
      <c r="W737" s="184"/>
      <c r="X737" s="184"/>
      <c r="Y737" s="190"/>
      <c r="Z737" s="184"/>
      <c r="AA737" s="184"/>
      <c r="AB737" s="190"/>
      <c r="AC737" s="184"/>
      <c r="AD737" s="184"/>
      <c r="AE737" s="190"/>
      <c r="AF737" s="184"/>
      <c r="AG737" s="184"/>
      <c r="AH737" s="190"/>
      <c r="AI737" s="184"/>
      <c r="AJ737" s="184"/>
      <c r="AK737" s="190"/>
      <c r="AL737" s="184"/>
      <c r="AM737" s="184"/>
      <c r="AN737" s="184"/>
      <c r="AO737" s="184"/>
      <c r="AP737" s="190"/>
      <c r="AQ737" s="190"/>
      <c r="AR737" s="190"/>
      <c r="AS737" s="184"/>
      <c r="AT737" s="184"/>
      <c r="AU737" s="190"/>
      <c r="AV737" s="300"/>
    </row>
    <row r="738" spans="1:48" ht="26.4">
      <c r="A738" s="359"/>
      <c r="B738" s="356"/>
      <c r="C738" s="356"/>
      <c r="D738" s="188" t="s">
        <v>2</v>
      </c>
      <c r="E738" s="233">
        <f t="shared" si="508"/>
        <v>0</v>
      </c>
      <c r="F738" s="233">
        <f t="shared" si="508"/>
        <v>0</v>
      </c>
      <c r="G738" s="186" t="e">
        <f t="shared" si="492"/>
        <v>#DIV/0!</v>
      </c>
      <c r="H738" s="184"/>
      <c r="I738" s="184"/>
      <c r="J738" s="190"/>
      <c r="K738" s="184"/>
      <c r="L738" s="184"/>
      <c r="M738" s="190"/>
      <c r="N738" s="184"/>
      <c r="O738" s="184"/>
      <c r="P738" s="190"/>
      <c r="Q738" s="184"/>
      <c r="R738" s="184"/>
      <c r="S738" s="190"/>
      <c r="T738" s="184"/>
      <c r="U738" s="184"/>
      <c r="V738" s="190"/>
      <c r="W738" s="184"/>
      <c r="X738" s="184"/>
      <c r="Y738" s="190"/>
      <c r="Z738" s="184"/>
      <c r="AA738" s="184"/>
      <c r="AB738" s="190"/>
      <c r="AC738" s="184"/>
      <c r="AD738" s="184"/>
      <c r="AE738" s="190"/>
      <c r="AF738" s="184"/>
      <c r="AG738" s="184"/>
      <c r="AH738" s="190"/>
      <c r="AI738" s="184"/>
      <c r="AJ738" s="184"/>
      <c r="AK738" s="190"/>
      <c r="AL738" s="190"/>
      <c r="AM738" s="190"/>
      <c r="AN738" s="184"/>
      <c r="AO738" s="184"/>
      <c r="AP738" s="190"/>
      <c r="AQ738" s="190"/>
      <c r="AR738" s="190"/>
      <c r="AS738" s="184"/>
      <c r="AT738" s="184"/>
      <c r="AU738" s="190"/>
      <c r="AV738" s="300"/>
    </row>
    <row r="739" spans="1:48" ht="36">
      <c r="A739" s="359"/>
      <c r="B739" s="356"/>
      <c r="C739" s="356"/>
      <c r="D739" s="209" t="s">
        <v>456</v>
      </c>
      <c r="E739" s="233">
        <f t="shared" si="508"/>
        <v>0</v>
      </c>
      <c r="F739" s="233">
        <f t="shared" si="508"/>
        <v>0</v>
      </c>
      <c r="G739" s="186" t="e">
        <f t="shared" si="492"/>
        <v>#DIV/0!</v>
      </c>
      <c r="H739" s="184"/>
      <c r="I739" s="184"/>
      <c r="J739" s="190"/>
      <c r="K739" s="184"/>
      <c r="L739" s="184"/>
      <c r="M739" s="190"/>
      <c r="N739" s="184"/>
      <c r="O739" s="184"/>
      <c r="P739" s="190"/>
      <c r="Q739" s="184"/>
      <c r="R739" s="184"/>
      <c r="S739" s="190"/>
      <c r="T739" s="184"/>
      <c r="U739" s="184"/>
      <c r="V739" s="190"/>
      <c r="W739" s="184"/>
      <c r="X739" s="184"/>
      <c r="Y739" s="190"/>
      <c r="Z739" s="184"/>
      <c r="AA739" s="184"/>
      <c r="AB739" s="190"/>
      <c r="AC739" s="184"/>
      <c r="AD739" s="184"/>
      <c r="AE739" s="190"/>
      <c r="AF739" s="184"/>
      <c r="AG739" s="184"/>
      <c r="AH739" s="190"/>
      <c r="AI739" s="184"/>
      <c r="AJ739" s="184"/>
      <c r="AK739" s="190"/>
      <c r="AL739" s="190"/>
      <c r="AM739" s="190"/>
      <c r="AN739" s="184"/>
      <c r="AO739" s="184"/>
      <c r="AP739" s="190"/>
      <c r="AQ739" s="190"/>
      <c r="AR739" s="190"/>
      <c r="AS739" s="184"/>
      <c r="AT739" s="184"/>
      <c r="AU739" s="190"/>
      <c r="AV739" s="300"/>
    </row>
    <row r="740" spans="1:48" ht="27">
      <c r="A740" s="359"/>
      <c r="B740" s="356"/>
      <c r="C740" s="356"/>
      <c r="D740" s="189" t="s">
        <v>273</v>
      </c>
      <c r="E740" s="233">
        <f t="shared" si="508"/>
        <v>0</v>
      </c>
      <c r="F740" s="233">
        <f t="shared" si="508"/>
        <v>0</v>
      </c>
      <c r="G740" s="186" t="e">
        <f t="shared" si="492"/>
        <v>#DIV/0!</v>
      </c>
      <c r="H740" s="184"/>
      <c r="I740" s="184"/>
      <c r="J740" s="190"/>
      <c r="K740" s="184"/>
      <c r="L740" s="184"/>
      <c r="M740" s="190"/>
      <c r="N740" s="184"/>
      <c r="O740" s="184"/>
      <c r="P740" s="190"/>
      <c r="Q740" s="184"/>
      <c r="R740" s="184"/>
      <c r="S740" s="190"/>
      <c r="T740" s="184"/>
      <c r="U740" s="184"/>
      <c r="V740" s="190"/>
      <c r="W740" s="184"/>
      <c r="X740" s="184"/>
      <c r="Y740" s="190"/>
      <c r="Z740" s="184"/>
      <c r="AA740" s="184"/>
      <c r="AB740" s="190"/>
      <c r="AC740" s="184"/>
      <c r="AD740" s="184"/>
      <c r="AE740" s="190"/>
      <c r="AF740" s="184"/>
      <c r="AG740" s="184"/>
      <c r="AH740" s="190"/>
      <c r="AI740" s="184"/>
      <c r="AJ740" s="184"/>
      <c r="AK740" s="190"/>
      <c r="AL740" s="190"/>
      <c r="AM740" s="190"/>
      <c r="AN740" s="184"/>
      <c r="AO740" s="184"/>
      <c r="AP740" s="190"/>
      <c r="AQ740" s="190"/>
      <c r="AR740" s="190"/>
      <c r="AS740" s="184"/>
      <c r="AT740" s="184"/>
      <c r="AU740" s="190"/>
      <c r="AV740" s="300"/>
    </row>
    <row r="741" spans="1:48">
      <c r="A741" s="360"/>
      <c r="B741" s="357"/>
      <c r="C741" s="357"/>
      <c r="D741" s="209" t="s">
        <v>441</v>
      </c>
      <c r="E741" s="233">
        <f t="shared" si="508"/>
        <v>0</v>
      </c>
      <c r="F741" s="233">
        <f t="shared" si="508"/>
        <v>0</v>
      </c>
      <c r="G741" s="186" t="e">
        <f t="shared" si="492"/>
        <v>#DIV/0!</v>
      </c>
      <c r="H741" s="184"/>
      <c r="I741" s="184"/>
      <c r="J741" s="190"/>
      <c r="K741" s="184"/>
      <c r="L741" s="184"/>
      <c r="M741" s="190"/>
      <c r="N741" s="184"/>
      <c r="O741" s="184"/>
      <c r="P741" s="190"/>
      <c r="Q741" s="184"/>
      <c r="R741" s="184"/>
      <c r="S741" s="190"/>
      <c r="T741" s="184"/>
      <c r="U741" s="184"/>
      <c r="V741" s="190"/>
      <c r="W741" s="184"/>
      <c r="X741" s="184"/>
      <c r="Y741" s="190"/>
      <c r="Z741" s="184"/>
      <c r="AA741" s="184"/>
      <c r="AB741" s="190"/>
      <c r="AC741" s="184"/>
      <c r="AD741" s="184"/>
      <c r="AE741" s="190"/>
      <c r="AF741" s="184"/>
      <c r="AG741" s="184"/>
      <c r="AH741" s="190"/>
      <c r="AI741" s="184"/>
      <c r="AJ741" s="184"/>
      <c r="AK741" s="190"/>
      <c r="AL741" s="190"/>
      <c r="AM741" s="190"/>
      <c r="AN741" s="184"/>
      <c r="AO741" s="184"/>
      <c r="AP741" s="190"/>
      <c r="AQ741" s="190"/>
      <c r="AR741" s="190"/>
      <c r="AS741" s="184"/>
      <c r="AT741" s="184"/>
      <c r="AU741" s="190"/>
      <c r="AV741" s="239"/>
    </row>
    <row r="742" spans="1:48">
      <c r="A742" s="358" t="s">
        <v>510</v>
      </c>
      <c r="B742" s="355" t="s">
        <v>521</v>
      </c>
      <c r="C742" s="355" t="s">
        <v>440</v>
      </c>
      <c r="D742" s="192" t="s">
        <v>41</v>
      </c>
      <c r="E742" s="233">
        <f t="shared" si="508"/>
        <v>0</v>
      </c>
      <c r="F742" s="233">
        <f t="shared" si="508"/>
        <v>0</v>
      </c>
      <c r="G742" s="186" t="e">
        <f t="shared" si="492"/>
        <v>#DIV/0!</v>
      </c>
      <c r="H742" s="186">
        <f>H743+H744+H745+H747</f>
        <v>0</v>
      </c>
      <c r="I742" s="186">
        <f t="shared" ref="I742:AT742" si="513">I743+I744+I745+I747</f>
        <v>0</v>
      </c>
      <c r="J742" s="186">
        <f t="shared" si="513"/>
        <v>0</v>
      </c>
      <c r="K742" s="186">
        <f t="shared" si="513"/>
        <v>0</v>
      </c>
      <c r="L742" s="186">
        <f t="shared" si="513"/>
        <v>0</v>
      </c>
      <c r="M742" s="186">
        <f t="shared" si="513"/>
        <v>0</v>
      </c>
      <c r="N742" s="186">
        <f t="shared" si="513"/>
        <v>0</v>
      </c>
      <c r="O742" s="186">
        <f t="shared" si="513"/>
        <v>0</v>
      </c>
      <c r="P742" s="186">
        <f t="shared" si="513"/>
        <v>0</v>
      </c>
      <c r="Q742" s="186">
        <f t="shared" si="513"/>
        <v>0</v>
      </c>
      <c r="R742" s="186">
        <f t="shared" si="513"/>
        <v>0</v>
      </c>
      <c r="S742" s="186">
        <f t="shared" si="513"/>
        <v>0</v>
      </c>
      <c r="T742" s="186">
        <f t="shared" si="513"/>
        <v>0</v>
      </c>
      <c r="U742" s="186">
        <f t="shared" si="513"/>
        <v>0</v>
      </c>
      <c r="V742" s="186">
        <f t="shared" si="513"/>
        <v>0</v>
      </c>
      <c r="W742" s="186">
        <f t="shared" si="513"/>
        <v>0</v>
      </c>
      <c r="X742" s="186">
        <f t="shared" si="513"/>
        <v>0</v>
      </c>
      <c r="Y742" s="186">
        <f t="shared" si="513"/>
        <v>0</v>
      </c>
      <c r="Z742" s="186">
        <f t="shared" si="513"/>
        <v>0</v>
      </c>
      <c r="AA742" s="186">
        <f t="shared" si="513"/>
        <v>0</v>
      </c>
      <c r="AB742" s="186">
        <f t="shared" si="513"/>
        <v>0</v>
      </c>
      <c r="AC742" s="186">
        <f t="shared" si="513"/>
        <v>0</v>
      </c>
      <c r="AD742" s="186">
        <f t="shared" si="513"/>
        <v>0</v>
      </c>
      <c r="AE742" s="186">
        <f t="shared" si="513"/>
        <v>0</v>
      </c>
      <c r="AF742" s="186">
        <f t="shared" si="513"/>
        <v>0</v>
      </c>
      <c r="AG742" s="186">
        <f t="shared" si="513"/>
        <v>0</v>
      </c>
      <c r="AH742" s="186">
        <f t="shared" si="513"/>
        <v>0</v>
      </c>
      <c r="AI742" s="186">
        <f t="shared" si="513"/>
        <v>0</v>
      </c>
      <c r="AJ742" s="186">
        <f t="shared" si="513"/>
        <v>0</v>
      </c>
      <c r="AK742" s="186">
        <f t="shared" si="513"/>
        <v>0</v>
      </c>
      <c r="AL742" s="186">
        <f t="shared" si="513"/>
        <v>0</v>
      </c>
      <c r="AM742" s="186">
        <f t="shared" si="513"/>
        <v>0</v>
      </c>
      <c r="AN742" s="186">
        <f t="shared" si="513"/>
        <v>0</v>
      </c>
      <c r="AO742" s="186">
        <f t="shared" si="513"/>
        <v>0</v>
      </c>
      <c r="AP742" s="186">
        <f t="shared" si="513"/>
        <v>0</v>
      </c>
      <c r="AQ742" s="186">
        <f t="shared" si="513"/>
        <v>0</v>
      </c>
      <c r="AR742" s="186">
        <f t="shared" si="513"/>
        <v>0</v>
      </c>
      <c r="AS742" s="186">
        <f t="shared" si="513"/>
        <v>0</v>
      </c>
      <c r="AT742" s="186">
        <f t="shared" si="513"/>
        <v>0</v>
      </c>
      <c r="AU742" s="186">
        <f>AU743+AU744+AU745+AU747</f>
        <v>0</v>
      </c>
      <c r="AV742" s="300"/>
    </row>
    <row r="743" spans="1:48">
      <c r="A743" s="359"/>
      <c r="B743" s="356"/>
      <c r="C743" s="356"/>
      <c r="D743" s="188" t="s">
        <v>37</v>
      </c>
      <c r="E743" s="233">
        <f t="shared" si="508"/>
        <v>0</v>
      </c>
      <c r="F743" s="233">
        <f t="shared" si="508"/>
        <v>0</v>
      </c>
      <c r="G743" s="186" t="e">
        <f t="shared" si="492"/>
        <v>#DIV/0!</v>
      </c>
      <c r="H743" s="184"/>
      <c r="I743" s="184"/>
      <c r="J743" s="190"/>
      <c r="K743" s="184"/>
      <c r="L743" s="184"/>
      <c r="M743" s="190"/>
      <c r="N743" s="184"/>
      <c r="O743" s="184"/>
      <c r="P743" s="190"/>
      <c r="Q743" s="184"/>
      <c r="R743" s="184"/>
      <c r="S743" s="190"/>
      <c r="T743" s="184"/>
      <c r="U743" s="184"/>
      <c r="V743" s="190"/>
      <c r="W743" s="184"/>
      <c r="X743" s="184"/>
      <c r="Y743" s="190"/>
      <c r="Z743" s="184"/>
      <c r="AA743" s="184"/>
      <c r="AB743" s="190"/>
      <c r="AC743" s="184"/>
      <c r="AD743" s="184"/>
      <c r="AE743" s="190"/>
      <c r="AF743" s="184"/>
      <c r="AG743" s="184"/>
      <c r="AH743" s="190"/>
      <c r="AI743" s="184"/>
      <c r="AJ743" s="184"/>
      <c r="AK743" s="190"/>
      <c r="AL743" s="184"/>
      <c r="AM743" s="184"/>
      <c r="AN743" s="184"/>
      <c r="AO743" s="184"/>
      <c r="AP743" s="190"/>
      <c r="AQ743" s="190"/>
      <c r="AR743" s="190"/>
      <c r="AS743" s="184"/>
      <c r="AT743" s="184"/>
      <c r="AU743" s="190"/>
      <c r="AV743" s="300"/>
    </row>
    <row r="744" spans="1:48" ht="26.4">
      <c r="A744" s="359"/>
      <c r="B744" s="356"/>
      <c r="C744" s="356"/>
      <c r="D744" s="188" t="s">
        <v>2</v>
      </c>
      <c r="E744" s="233">
        <f t="shared" si="508"/>
        <v>0</v>
      </c>
      <c r="F744" s="233">
        <f t="shared" si="508"/>
        <v>0</v>
      </c>
      <c r="G744" s="186" t="e">
        <f t="shared" si="492"/>
        <v>#DIV/0!</v>
      </c>
      <c r="H744" s="184"/>
      <c r="I744" s="184"/>
      <c r="J744" s="190"/>
      <c r="K744" s="184"/>
      <c r="L744" s="184"/>
      <c r="M744" s="190"/>
      <c r="N744" s="184"/>
      <c r="O744" s="184"/>
      <c r="P744" s="190"/>
      <c r="Q744" s="184"/>
      <c r="R744" s="184"/>
      <c r="S744" s="190"/>
      <c r="T744" s="184"/>
      <c r="U744" s="184"/>
      <c r="V744" s="190"/>
      <c r="W744" s="184"/>
      <c r="X744" s="184"/>
      <c r="Y744" s="190"/>
      <c r="Z744" s="184"/>
      <c r="AA744" s="184"/>
      <c r="AB744" s="190"/>
      <c r="AC744" s="184"/>
      <c r="AD744" s="184"/>
      <c r="AE744" s="190"/>
      <c r="AF744" s="184"/>
      <c r="AG744" s="184"/>
      <c r="AH744" s="190"/>
      <c r="AI744" s="184"/>
      <c r="AJ744" s="184"/>
      <c r="AK744" s="190"/>
      <c r="AL744" s="190"/>
      <c r="AM744" s="190"/>
      <c r="AN744" s="184"/>
      <c r="AO744" s="184"/>
      <c r="AP744" s="190"/>
      <c r="AQ744" s="190"/>
      <c r="AR744" s="190"/>
      <c r="AS744" s="184"/>
      <c r="AT744" s="184"/>
      <c r="AU744" s="190"/>
      <c r="AV744" s="300"/>
    </row>
    <row r="745" spans="1:48" ht="36">
      <c r="A745" s="359"/>
      <c r="B745" s="356"/>
      <c r="C745" s="356"/>
      <c r="D745" s="209" t="s">
        <v>456</v>
      </c>
      <c r="E745" s="233">
        <f t="shared" ref="E745:F765" si="514">H745+K745+N745+Q745+T745+W745+Z745+AC745+AF745+AI745+AN745+AS745</f>
        <v>0</v>
      </c>
      <c r="F745" s="233">
        <f t="shared" si="514"/>
        <v>0</v>
      </c>
      <c r="G745" s="186" t="e">
        <f t="shared" si="492"/>
        <v>#DIV/0!</v>
      </c>
      <c r="H745" s="184"/>
      <c r="I745" s="184"/>
      <c r="J745" s="190"/>
      <c r="K745" s="184"/>
      <c r="L745" s="184"/>
      <c r="M745" s="190"/>
      <c r="N745" s="184"/>
      <c r="O745" s="184"/>
      <c r="P745" s="190"/>
      <c r="Q745" s="184"/>
      <c r="R745" s="184"/>
      <c r="S745" s="190"/>
      <c r="T745" s="184"/>
      <c r="U745" s="184"/>
      <c r="V745" s="190"/>
      <c r="W745" s="184"/>
      <c r="X745" s="184"/>
      <c r="Y745" s="190"/>
      <c r="Z745" s="184"/>
      <c r="AA745" s="184"/>
      <c r="AB745" s="190"/>
      <c r="AC745" s="184"/>
      <c r="AD745" s="184"/>
      <c r="AE745" s="190"/>
      <c r="AF745" s="184"/>
      <c r="AG745" s="184"/>
      <c r="AH745" s="190"/>
      <c r="AI745" s="184"/>
      <c r="AJ745" s="184"/>
      <c r="AK745" s="190"/>
      <c r="AL745" s="190"/>
      <c r="AM745" s="190"/>
      <c r="AN745" s="184"/>
      <c r="AO745" s="184"/>
      <c r="AP745" s="190"/>
      <c r="AQ745" s="190"/>
      <c r="AR745" s="190"/>
      <c r="AS745" s="184"/>
      <c r="AT745" s="184"/>
      <c r="AU745" s="190"/>
      <c r="AV745" s="300"/>
    </row>
    <row r="746" spans="1:48" ht="27">
      <c r="A746" s="359"/>
      <c r="B746" s="356"/>
      <c r="C746" s="356"/>
      <c r="D746" s="189" t="s">
        <v>273</v>
      </c>
      <c r="E746" s="233">
        <f t="shared" si="514"/>
        <v>0</v>
      </c>
      <c r="F746" s="233">
        <f t="shared" si="514"/>
        <v>0</v>
      </c>
      <c r="G746" s="186" t="e">
        <f t="shared" si="492"/>
        <v>#DIV/0!</v>
      </c>
      <c r="H746" s="184"/>
      <c r="I746" s="184"/>
      <c r="J746" s="190"/>
      <c r="K746" s="184"/>
      <c r="L746" s="184"/>
      <c r="M746" s="190"/>
      <c r="N746" s="184"/>
      <c r="O746" s="184"/>
      <c r="P746" s="190"/>
      <c r="Q746" s="184"/>
      <c r="R746" s="184"/>
      <c r="S746" s="190"/>
      <c r="T746" s="184"/>
      <c r="U746" s="184"/>
      <c r="V746" s="190"/>
      <c r="W746" s="184"/>
      <c r="X746" s="184"/>
      <c r="Y746" s="190"/>
      <c r="Z746" s="184"/>
      <c r="AA746" s="184"/>
      <c r="AB746" s="190"/>
      <c r="AC746" s="184"/>
      <c r="AD746" s="184"/>
      <c r="AE746" s="190"/>
      <c r="AF746" s="184"/>
      <c r="AG746" s="184"/>
      <c r="AH746" s="190"/>
      <c r="AI746" s="184"/>
      <c r="AJ746" s="184"/>
      <c r="AK746" s="190"/>
      <c r="AL746" s="190"/>
      <c r="AM746" s="190"/>
      <c r="AN746" s="184"/>
      <c r="AO746" s="184"/>
      <c r="AP746" s="190"/>
      <c r="AQ746" s="190"/>
      <c r="AR746" s="190"/>
      <c r="AS746" s="184"/>
      <c r="AT746" s="184"/>
      <c r="AU746" s="190"/>
      <c r="AV746" s="300"/>
    </row>
    <row r="747" spans="1:48">
      <c r="A747" s="360"/>
      <c r="B747" s="357"/>
      <c r="C747" s="357"/>
      <c r="D747" s="209" t="s">
        <v>441</v>
      </c>
      <c r="E747" s="233">
        <f t="shared" si="514"/>
        <v>0</v>
      </c>
      <c r="F747" s="233">
        <f t="shared" si="514"/>
        <v>0</v>
      </c>
      <c r="G747" s="186" t="e">
        <f t="shared" si="492"/>
        <v>#DIV/0!</v>
      </c>
      <c r="H747" s="184"/>
      <c r="I747" s="184"/>
      <c r="J747" s="190"/>
      <c r="K747" s="184"/>
      <c r="L747" s="184"/>
      <c r="M747" s="190"/>
      <c r="N747" s="184"/>
      <c r="O747" s="184"/>
      <c r="P747" s="190"/>
      <c r="Q747" s="184"/>
      <c r="R747" s="184"/>
      <c r="S747" s="190"/>
      <c r="T747" s="184"/>
      <c r="U747" s="184"/>
      <c r="V747" s="190"/>
      <c r="W747" s="184"/>
      <c r="X747" s="184"/>
      <c r="Y747" s="190"/>
      <c r="Z747" s="184"/>
      <c r="AA747" s="184"/>
      <c r="AB747" s="190"/>
      <c r="AC747" s="184"/>
      <c r="AD747" s="184"/>
      <c r="AE747" s="190"/>
      <c r="AF747" s="184"/>
      <c r="AG747" s="184"/>
      <c r="AH747" s="190"/>
      <c r="AI747" s="184"/>
      <c r="AJ747" s="184"/>
      <c r="AK747" s="190"/>
      <c r="AL747" s="190"/>
      <c r="AM747" s="190"/>
      <c r="AN747" s="184"/>
      <c r="AO747" s="184"/>
      <c r="AP747" s="190"/>
      <c r="AQ747" s="190"/>
      <c r="AR747" s="190"/>
      <c r="AS747" s="184"/>
      <c r="AT747" s="184"/>
      <c r="AU747" s="190"/>
      <c r="AV747" s="239"/>
    </row>
    <row r="748" spans="1:48">
      <c r="A748" s="347" t="s">
        <v>430</v>
      </c>
      <c r="B748" s="348"/>
      <c r="C748" s="349"/>
      <c r="D748" s="192" t="s">
        <v>41</v>
      </c>
      <c r="E748" s="233">
        <f t="shared" si="514"/>
        <v>15227</v>
      </c>
      <c r="F748" s="233">
        <f t="shared" si="514"/>
        <v>305.21000000000004</v>
      </c>
      <c r="G748" s="186">
        <f t="shared" si="492"/>
        <v>2.0044000788073819</v>
      </c>
      <c r="H748" s="186">
        <f>SUM(H749:H751)+H753</f>
        <v>0</v>
      </c>
      <c r="I748" s="186">
        <f t="shared" ref="I748" si="515">SUM(I749:I751)</f>
        <v>0</v>
      </c>
      <c r="J748" s="186">
        <f t="shared" ref="J748:AU748" si="516">SUM(J749:J751)</f>
        <v>0</v>
      </c>
      <c r="K748" s="186">
        <f t="shared" si="516"/>
        <v>0</v>
      </c>
      <c r="L748" s="186">
        <f t="shared" si="516"/>
        <v>0</v>
      </c>
      <c r="M748" s="186">
        <f t="shared" si="516"/>
        <v>0</v>
      </c>
      <c r="N748" s="186">
        <f t="shared" si="516"/>
        <v>0</v>
      </c>
      <c r="O748" s="186">
        <f t="shared" si="516"/>
        <v>0</v>
      </c>
      <c r="P748" s="186">
        <f t="shared" si="516"/>
        <v>0</v>
      </c>
      <c r="Q748" s="186">
        <f t="shared" si="516"/>
        <v>0</v>
      </c>
      <c r="R748" s="186">
        <f t="shared" si="516"/>
        <v>0</v>
      </c>
      <c r="S748" s="186">
        <f t="shared" si="516"/>
        <v>0</v>
      </c>
      <c r="T748" s="186">
        <f t="shared" si="516"/>
        <v>0</v>
      </c>
      <c r="U748" s="186">
        <f t="shared" si="516"/>
        <v>0</v>
      </c>
      <c r="V748" s="186">
        <f t="shared" si="516"/>
        <v>0</v>
      </c>
      <c r="W748" s="186">
        <f t="shared" si="516"/>
        <v>0</v>
      </c>
      <c r="X748" s="186">
        <f t="shared" si="516"/>
        <v>0</v>
      </c>
      <c r="Y748" s="186">
        <f t="shared" si="516"/>
        <v>0</v>
      </c>
      <c r="Z748" s="186">
        <f t="shared" si="516"/>
        <v>0</v>
      </c>
      <c r="AA748" s="186">
        <f t="shared" si="516"/>
        <v>0</v>
      </c>
      <c r="AB748" s="186">
        <f t="shared" si="516"/>
        <v>0</v>
      </c>
      <c r="AC748" s="186">
        <f t="shared" si="516"/>
        <v>0</v>
      </c>
      <c r="AD748" s="186">
        <f t="shared" si="516"/>
        <v>0</v>
      </c>
      <c r="AE748" s="186">
        <f t="shared" si="516"/>
        <v>0</v>
      </c>
      <c r="AF748" s="186">
        <f t="shared" si="516"/>
        <v>305.21000000000004</v>
      </c>
      <c r="AG748" s="186">
        <f t="shared" si="516"/>
        <v>305.21000000000004</v>
      </c>
      <c r="AH748" s="186">
        <f t="shared" si="516"/>
        <v>0</v>
      </c>
      <c r="AI748" s="186">
        <f t="shared" si="516"/>
        <v>4694.79</v>
      </c>
      <c r="AJ748" s="186">
        <f t="shared" si="516"/>
        <v>0</v>
      </c>
      <c r="AK748" s="186">
        <f t="shared" si="516"/>
        <v>0</v>
      </c>
      <c r="AL748" s="186">
        <f t="shared" si="516"/>
        <v>0</v>
      </c>
      <c r="AM748" s="186">
        <f t="shared" si="516"/>
        <v>0</v>
      </c>
      <c r="AN748" s="186">
        <f t="shared" si="516"/>
        <v>10227</v>
      </c>
      <c r="AO748" s="186">
        <f t="shared" si="516"/>
        <v>0</v>
      </c>
      <c r="AP748" s="186">
        <f t="shared" si="516"/>
        <v>0</v>
      </c>
      <c r="AQ748" s="186">
        <f t="shared" si="516"/>
        <v>0</v>
      </c>
      <c r="AR748" s="186">
        <f t="shared" si="516"/>
        <v>0</v>
      </c>
      <c r="AS748" s="186">
        <f t="shared" si="516"/>
        <v>0</v>
      </c>
      <c r="AT748" s="186">
        <f t="shared" si="516"/>
        <v>0</v>
      </c>
      <c r="AU748" s="186">
        <f t="shared" si="516"/>
        <v>0</v>
      </c>
      <c r="AV748" s="300"/>
    </row>
    <row r="749" spans="1:48">
      <c r="A749" s="371"/>
      <c r="B749" s="372"/>
      <c r="C749" s="373"/>
      <c r="D749" s="188" t="s">
        <v>37</v>
      </c>
      <c r="E749" s="233">
        <f t="shared" si="514"/>
        <v>0</v>
      </c>
      <c r="F749" s="233">
        <f t="shared" si="514"/>
        <v>0</v>
      </c>
      <c r="G749" s="186" t="e">
        <f t="shared" si="492"/>
        <v>#DIV/0!</v>
      </c>
      <c r="H749" s="184">
        <f>H677</f>
        <v>0</v>
      </c>
      <c r="I749" s="184">
        <f t="shared" ref="I749:AU749" si="517">I677</f>
        <v>0</v>
      </c>
      <c r="J749" s="184">
        <f t="shared" si="517"/>
        <v>0</v>
      </c>
      <c r="K749" s="184">
        <f t="shared" si="517"/>
        <v>0</v>
      </c>
      <c r="L749" s="184">
        <f t="shared" si="517"/>
        <v>0</v>
      </c>
      <c r="M749" s="184">
        <f t="shared" si="517"/>
        <v>0</v>
      </c>
      <c r="N749" s="184">
        <f t="shared" si="517"/>
        <v>0</v>
      </c>
      <c r="O749" s="184">
        <f t="shared" si="517"/>
        <v>0</v>
      </c>
      <c r="P749" s="184">
        <f t="shared" si="517"/>
        <v>0</v>
      </c>
      <c r="Q749" s="184">
        <f t="shared" si="517"/>
        <v>0</v>
      </c>
      <c r="R749" s="184">
        <f t="shared" si="517"/>
        <v>0</v>
      </c>
      <c r="S749" s="184">
        <f t="shared" si="517"/>
        <v>0</v>
      </c>
      <c r="T749" s="184">
        <f t="shared" si="517"/>
        <v>0</v>
      </c>
      <c r="U749" s="184">
        <f t="shared" si="517"/>
        <v>0</v>
      </c>
      <c r="V749" s="184">
        <f t="shared" si="517"/>
        <v>0</v>
      </c>
      <c r="W749" s="184">
        <f t="shared" si="517"/>
        <v>0</v>
      </c>
      <c r="X749" s="184">
        <f t="shared" si="517"/>
        <v>0</v>
      </c>
      <c r="Y749" s="184">
        <f t="shared" si="517"/>
        <v>0</v>
      </c>
      <c r="Z749" s="184">
        <f t="shared" si="517"/>
        <v>0</v>
      </c>
      <c r="AA749" s="184">
        <f t="shared" si="517"/>
        <v>0</v>
      </c>
      <c r="AB749" s="184">
        <f t="shared" si="517"/>
        <v>0</v>
      </c>
      <c r="AC749" s="184">
        <f t="shared" si="517"/>
        <v>0</v>
      </c>
      <c r="AD749" s="184">
        <f t="shared" si="517"/>
        <v>0</v>
      </c>
      <c r="AE749" s="184">
        <f t="shared" si="517"/>
        <v>0</v>
      </c>
      <c r="AF749" s="184">
        <f t="shared" si="517"/>
        <v>0</v>
      </c>
      <c r="AG749" s="184">
        <f t="shared" si="517"/>
        <v>0</v>
      </c>
      <c r="AH749" s="184">
        <f t="shared" si="517"/>
        <v>0</v>
      </c>
      <c r="AI749" s="184">
        <f t="shared" si="517"/>
        <v>0</v>
      </c>
      <c r="AJ749" s="184">
        <f t="shared" si="517"/>
        <v>0</v>
      </c>
      <c r="AK749" s="184">
        <f t="shared" si="517"/>
        <v>0</v>
      </c>
      <c r="AL749" s="184">
        <f t="shared" si="517"/>
        <v>0</v>
      </c>
      <c r="AM749" s="184">
        <f t="shared" si="517"/>
        <v>0</v>
      </c>
      <c r="AN749" s="184">
        <f t="shared" si="517"/>
        <v>0</v>
      </c>
      <c r="AO749" s="184">
        <f t="shared" si="517"/>
        <v>0</v>
      </c>
      <c r="AP749" s="184">
        <f t="shared" si="517"/>
        <v>0</v>
      </c>
      <c r="AQ749" s="184">
        <f t="shared" si="517"/>
        <v>0</v>
      </c>
      <c r="AR749" s="184">
        <f t="shared" si="517"/>
        <v>0</v>
      </c>
      <c r="AS749" s="184">
        <f t="shared" si="517"/>
        <v>0</v>
      </c>
      <c r="AT749" s="184">
        <f t="shared" si="517"/>
        <v>0</v>
      </c>
      <c r="AU749" s="184">
        <f t="shared" si="517"/>
        <v>0</v>
      </c>
      <c r="AV749" s="300"/>
    </row>
    <row r="750" spans="1:48" ht="26.4">
      <c r="A750" s="371"/>
      <c r="B750" s="372"/>
      <c r="C750" s="373"/>
      <c r="D750" s="188" t="s">
        <v>2</v>
      </c>
      <c r="E750" s="233">
        <f t="shared" si="514"/>
        <v>0</v>
      </c>
      <c r="F750" s="233">
        <f t="shared" si="514"/>
        <v>0</v>
      </c>
      <c r="G750" s="186" t="e">
        <f t="shared" si="492"/>
        <v>#DIV/0!</v>
      </c>
      <c r="H750" s="184">
        <f t="shared" ref="H750:AU753" si="518">H678</f>
        <v>0</v>
      </c>
      <c r="I750" s="184">
        <f t="shared" si="518"/>
        <v>0</v>
      </c>
      <c r="J750" s="184">
        <f t="shared" si="518"/>
        <v>0</v>
      </c>
      <c r="K750" s="184">
        <f t="shared" si="518"/>
        <v>0</v>
      </c>
      <c r="L750" s="184">
        <f t="shared" si="518"/>
        <v>0</v>
      </c>
      <c r="M750" s="184">
        <f t="shared" si="518"/>
        <v>0</v>
      </c>
      <c r="N750" s="184">
        <f t="shared" si="518"/>
        <v>0</v>
      </c>
      <c r="O750" s="184">
        <f t="shared" si="518"/>
        <v>0</v>
      </c>
      <c r="P750" s="184">
        <f t="shared" si="518"/>
        <v>0</v>
      </c>
      <c r="Q750" s="184">
        <f t="shared" si="518"/>
        <v>0</v>
      </c>
      <c r="R750" s="184">
        <f t="shared" si="518"/>
        <v>0</v>
      </c>
      <c r="S750" s="184">
        <f t="shared" si="518"/>
        <v>0</v>
      </c>
      <c r="T750" s="184">
        <f t="shared" si="518"/>
        <v>0</v>
      </c>
      <c r="U750" s="184">
        <f t="shared" si="518"/>
        <v>0</v>
      </c>
      <c r="V750" s="184">
        <f t="shared" si="518"/>
        <v>0</v>
      </c>
      <c r="W750" s="184">
        <f t="shared" si="518"/>
        <v>0</v>
      </c>
      <c r="X750" s="184">
        <f t="shared" si="518"/>
        <v>0</v>
      </c>
      <c r="Y750" s="184">
        <f t="shared" si="518"/>
        <v>0</v>
      </c>
      <c r="Z750" s="184">
        <f t="shared" si="518"/>
        <v>0</v>
      </c>
      <c r="AA750" s="184">
        <f t="shared" si="518"/>
        <v>0</v>
      </c>
      <c r="AB750" s="184">
        <f t="shared" si="518"/>
        <v>0</v>
      </c>
      <c r="AC750" s="184">
        <f t="shared" si="518"/>
        <v>0</v>
      </c>
      <c r="AD750" s="184">
        <f t="shared" si="518"/>
        <v>0</v>
      </c>
      <c r="AE750" s="184">
        <f t="shared" si="518"/>
        <v>0</v>
      </c>
      <c r="AF750" s="184">
        <f t="shared" si="518"/>
        <v>0</v>
      </c>
      <c r="AG750" s="184">
        <f t="shared" si="518"/>
        <v>0</v>
      </c>
      <c r="AH750" s="184">
        <f t="shared" si="518"/>
        <v>0</v>
      </c>
      <c r="AI750" s="184">
        <f t="shared" si="518"/>
        <v>0</v>
      </c>
      <c r="AJ750" s="184">
        <f t="shared" si="518"/>
        <v>0</v>
      </c>
      <c r="AK750" s="184">
        <f t="shared" si="518"/>
        <v>0</v>
      </c>
      <c r="AL750" s="184">
        <f t="shared" si="518"/>
        <v>0</v>
      </c>
      <c r="AM750" s="184">
        <f t="shared" si="518"/>
        <v>0</v>
      </c>
      <c r="AN750" s="184">
        <f t="shared" si="518"/>
        <v>0</v>
      </c>
      <c r="AO750" s="184">
        <f t="shared" si="518"/>
        <v>0</v>
      </c>
      <c r="AP750" s="184">
        <f t="shared" si="518"/>
        <v>0</v>
      </c>
      <c r="AQ750" s="184">
        <f t="shared" si="518"/>
        <v>0</v>
      </c>
      <c r="AR750" s="184">
        <f t="shared" si="518"/>
        <v>0</v>
      </c>
      <c r="AS750" s="184">
        <f t="shared" si="518"/>
        <v>0</v>
      </c>
      <c r="AT750" s="184">
        <f t="shared" si="518"/>
        <v>0</v>
      </c>
      <c r="AU750" s="184">
        <f t="shared" si="518"/>
        <v>0</v>
      </c>
      <c r="AV750" s="300"/>
    </row>
    <row r="751" spans="1:48" ht="36">
      <c r="A751" s="371"/>
      <c r="B751" s="372"/>
      <c r="C751" s="373"/>
      <c r="D751" s="209" t="s">
        <v>456</v>
      </c>
      <c r="E751" s="233">
        <f t="shared" si="514"/>
        <v>15227</v>
      </c>
      <c r="F751" s="233">
        <f t="shared" si="514"/>
        <v>305.21000000000004</v>
      </c>
      <c r="G751" s="186">
        <f t="shared" si="492"/>
        <v>2.0044000788073819</v>
      </c>
      <c r="H751" s="184">
        <f t="shared" si="518"/>
        <v>0</v>
      </c>
      <c r="I751" s="184">
        <f t="shared" si="518"/>
        <v>0</v>
      </c>
      <c r="J751" s="184">
        <f t="shared" si="518"/>
        <v>0</v>
      </c>
      <c r="K751" s="184">
        <f t="shared" si="518"/>
        <v>0</v>
      </c>
      <c r="L751" s="184">
        <f t="shared" si="518"/>
        <v>0</v>
      </c>
      <c r="M751" s="184">
        <f t="shared" si="518"/>
        <v>0</v>
      </c>
      <c r="N751" s="184">
        <f t="shared" si="518"/>
        <v>0</v>
      </c>
      <c r="O751" s="184">
        <f t="shared" si="518"/>
        <v>0</v>
      </c>
      <c r="P751" s="184">
        <f t="shared" si="518"/>
        <v>0</v>
      </c>
      <c r="Q751" s="184">
        <f t="shared" si="518"/>
        <v>0</v>
      </c>
      <c r="R751" s="184">
        <f t="shared" si="518"/>
        <v>0</v>
      </c>
      <c r="S751" s="184">
        <f t="shared" si="518"/>
        <v>0</v>
      </c>
      <c r="T751" s="184">
        <f t="shared" si="518"/>
        <v>0</v>
      </c>
      <c r="U751" s="184">
        <f t="shared" si="518"/>
        <v>0</v>
      </c>
      <c r="V751" s="184">
        <f t="shared" si="518"/>
        <v>0</v>
      </c>
      <c r="W751" s="184">
        <f t="shared" si="518"/>
        <v>0</v>
      </c>
      <c r="X751" s="184">
        <f t="shared" si="518"/>
        <v>0</v>
      </c>
      <c r="Y751" s="184">
        <f t="shared" si="518"/>
        <v>0</v>
      </c>
      <c r="Z751" s="184">
        <f t="shared" si="518"/>
        <v>0</v>
      </c>
      <c r="AA751" s="184">
        <f t="shared" si="518"/>
        <v>0</v>
      </c>
      <c r="AB751" s="184">
        <f t="shared" si="518"/>
        <v>0</v>
      </c>
      <c r="AC751" s="184">
        <f t="shared" si="518"/>
        <v>0</v>
      </c>
      <c r="AD751" s="184">
        <f t="shared" si="518"/>
        <v>0</v>
      </c>
      <c r="AE751" s="184">
        <f t="shared" si="518"/>
        <v>0</v>
      </c>
      <c r="AF751" s="184">
        <f t="shared" si="518"/>
        <v>305.21000000000004</v>
      </c>
      <c r="AG751" s="184">
        <f t="shared" si="518"/>
        <v>305.21000000000004</v>
      </c>
      <c r="AH751" s="184">
        <f t="shared" si="518"/>
        <v>0</v>
      </c>
      <c r="AI751" s="184">
        <f t="shared" si="518"/>
        <v>4694.79</v>
      </c>
      <c r="AJ751" s="184">
        <f t="shared" si="518"/>
        <v>0</v>
      </c>
      <c r="AK751" s="184">
        <f t="shared" si="518"/>
        <v>0</v>
      </c>
      <c r="AL751" s="184">
        <f t="shared" si="518"/>
        <v>0</v>
      </c>
      <c r="AM751" s="184">
        <f t="shared" si="518"/>
        <v>0</v>
      </c>
      <c r="AN751" s="184">
        <f t="shared" si="518"/>
        <v>10227</v>
      </c>
      <c r="AO751" s="184">
        <f t="shared" si="518"/>
        <v>0</v>
      </c>
      <c r="AP751" s="184">
        <f t="shared" si="518"/>
        <v>0</v>
      </c>
      <c r="AQ751" s="184">
        <f t="shared" si="518"/>
        <v>0</v>
      </c>
      <c r="AR751" s="184">
        <f t="shared" si="518"/>
        <v>0</v>
      </c>
      <c r="AS751" s="184">
        <f t="shared" si="518"/>
        <v>0</v>
      </c>
      <c r="AT751" s="184">
        <f t="shared" si="518"/>
        <v>0</v>
      </c>
      <c r="AU751" s="184">
        <f t="shared" si="518"/>
        <v>0</v>
      </c>
      <c r="AV751" s="300"/>
    </row>
    <row r="752" spans="1:48" ht="27">
      <c r="A752" s="371"/>
      <c r="B752" s="372"/>
      <c r="C752" s="373"/>
      <c r="D752" s="189" t="s">
        <v>273</v>
      </c>
      <c r="E752" s="233">
        <f t="shared" si="514"/>
        <v>0</v>
      </c>
      <c r="F752" s="233">
        <f t="shared" si="514"/>
        <v>0</v>
      </c>
      <c r="G752" s="186" t="e">
        <f t="shared" si="492"/>
        <v>#DIV/0!</v>
      </c>
      <c r="H752" s="184">
        <f t="shared" si="518"/>
        <v>0</v>
      </c>
      <c r="I752" s="184">
        <f t="shared" si="518"/>
        <v>0</v>
      </c>
      <c r="J752" s="184">
        <f t="shared" si="518"/>
        <v>0</v>
      </c>
      <c r="K752" s="184">
        <f t="shared" si="518"/>
        <v>0</v>
      </c>
      <c r="L752" s="184">
        <f t="shared" si="518"/>
        <v>0</v>
      </c>
      <c r="M752" s="184">
        <f t="shared" si="518"/>
        <v>0</v>
      </c>
      <c r="N752" s="184">
        <f t="shared" si="518"/>
        <v>0</v>
      </c>
      <c r="O752" s="184">
        <f t="shared" si="518"/>
        <v>0</v>
      </c>
      <c r="P752" s="184">
        <f t="shared" si="518"/>
        <v>0</v>
      </c>
      <c r="Q752" s="184">
        <f t="shared" si="518"/>
        <v>0</v>
      </c>
      <c r="R752" s="184">
        <f t="shared" si="518"/>
        <v>0</v>
      </c>
      <c r="S752" s="184">
        <f t="shared" si="518"/>
        <v>0</v>
      </c>
      <c r="T752" s="184">
        <f t="shared" si="518"/>
        <v>0</v>
      </c>
      <c r="U752" s="184">
        <f t="shared" si="518"/>
        <v>0</v>
      </c>
      <c r="V752" s="184">
        <f t="shared" si="518"/>
        <v>0</v>
      </c>
      <c r="W752" s="184">
        <f t="shared" si="518"/>
        <v>0</v>
      </c>
      <c r="X752" s="184">
        <f t="shared" si="518"/>
        <v>0</v>
      </c>
      <c r="Y752" s="184">
        <f t="shared" si="518"/>
        <v>0</v>
      </c>
      <c r="Z752" s="184">
        <f t="shared" si="518"/>
        <v>0</v>
      </c>
      <c r="AA752" s="184">
        <f t="shared" si="518"/>
        <v>0</v>
      </c>
      <c r="AB752" s="184">
        <f t="shared" si="518"/>
        <v>0</v>
      </c>
      <c r="AC752" s="184">
        <f t="shared" si="518"/>
        <v>0</v>
      </c>
      <c r="AD752" s="184">
        <f t="shared" si="518"/>
        <v>0</v>
      </c>
      <c r="AE752" s="184">
        <f t="shared" si="518"/>
        <v>0</v>
      </c>
      <c r="AF752" s="184">
        <f t="shared" si="518"/>
        <v>0</v>
      </c>
      <c r="AG752" s="184">
        <f t="shared" si="518"/>
        <v>0</v>
      </c>
      <c r="AH752" s="184">
        <f t="shared" si="518"/>
        <v>0</v>
      </c>
      <c r="AI752" s="184">
        <f t="shared" si="518"/>
        <v>0</v>
      </c>
      <c r="AJ752" s="184">
        <f t="shared" si="518"/>
        <v>0</v>
      </c>
      <c r="AK752" s="184">
        <f t="shared" si="518"/>
        <v>0</v>
      </c>
      <c r="AL752" s="184">
        <f t="shared" si="518"/>
        <v>0</v>
      </c>
      <c r="AM752" s="184">
        <f t="shared" si="518"/>
        <v>0</v>
      </c>
      <c r="AN752" s="184">
        <f t="shared" si="518"/>
        <v>0</v>
      </c>
      <c r="AO752" s="184">
        <f t="shared" si="518"/>
        <v>0</v>
      </c>
      <c r="AP752" s="184">
        <f t="shared" si="518"/>
        <v>0</v>
      </c>
      <c r="AQ752" s="184">
        <f t="shared" si="518"/>
        <v>0</v>
      </c>
      <c r="AR752" s="184">
        <f t="shared" si="518"/>
        <v>0</v>
      </c>
      <c r="AS752" s="184">
        <f t="shared" si="518"/>
        <v>0</v>
      </c>
      <c r="AT752" s="184">
        <f t="shared" si="518"/>
        <v>0</v>
      </c>
      <c r="AU752" s="184">
        <f t="shared" si="518"/>
        <v>0</v>
      </c>
      <c r="AV752" s="300"/>
    </row>
    <row r="753" spans="1:48">
      <c r="A753" s="374"/>
      <c r="B753" s="375"/>
      <c r="C753" s="376"/>
      <c r="D753" s="209" t="s">
        <v>441</v>
      </c>
      <c r="E753" s="233">
        <f t="shared" si="514"/>
        <v>50.5</v>
      </c>
      <c r="F753" s="233">
        <f t="shared" si="514"/>
        <v>3.07</v>
      </c>
      <c r="G753" s="186">
        <f t="shared" si="492"/>
        <v>6.0792079207920793</v>
      </c>
      <c r="H753" s="184">
        <f t="shared" si="518"/>
        <v>0</v>
      </c>
      <c r="I753" s="184">
        <f t="shared" si="518"/>
        <v>0</v>
      </c>
      <c r="J753" s="184">
        <f t="shared" si="518"/>
        <v>0</v>
      </c>
      <c r="K753" s="184">
        <f t="shared" si="518"/>
        <v>0</v>
      </c>
      <c r="L753" s="184">
        <f t="shared" si="518"/>
        <v>0</v>
      </c>
      <c r="M753" s="184">
        <f t="shared" si="518"/>
        <v>0</v>
      </c>
      <c r="N753" s="184">
        <f t="shared" si="518"/>
        <v>0</v>
      </c>
      <c r="O753" s="184">
        <f t="shared" si="518"/>
        <v>0</v>
      </c>
      <c r="P753" s="184">
        <f t="shared" si="518"/>
        <v>0</v>
      </c>
      <c r="Q753" s="184">
        <f t="shared" si="518"/>
        <v>0</v>
      </c>
      <c r="R753" s="184">
        <f t="shared" si="518"/>
        <v>0</v>
      </c>
      <c r="S753" s="184">
        <f t="shared" si="518"/>
        <v>0</v>
      </c>
      <c r="T753" s="184">
        <f t="shared" si="518"/>
        <v>0</v>
      </c>
      <c r="U753" s="184">
        <f t="shared" si="518"/>
        <v>0</v>
      </c>
      <c r="V753" s="184">
        <f t="shared" si="518"/>
        <v>0</v>
      </c>
      <c r="W753" s="184">
        <f t="shared" si="518"/>
        <v>0</v>
      </c>
      <c r="X753" s="184">
        <f t="shared" si="518"/>
        <v>0</v>
      </c>
      <c r="Y753" s="184">
        <f t="shared" si="518"/>
        <v>0</v>
      </c>
      <c r="Z753" s="184">
        <f t="shared" si="518"/>
        <v>0</v>
      </c>
      <c r="AA753" s="184">
        <f t="shared" si="518"/>
        <v>0</v>
      </c>
      <c r="AB753" s="184">
        <f t="shared" si="518"/>
        <v>0</v>
      </c>
      <c r="AC753" s="184">
        <f t="shared" si="518"/>
        <v>0</v>
      </c>
      <c r="AD753" s="184">
        <f t="shared" si="518"/>
        <v>0</v>
      </c>
      <c r="AE753" s="184">
        <f t="shared" si="518"/>
        <v>0</v>
      </c>
      <c r="AF753" s="184">
        <f t="shared" si="518"/>
        <v>3.07</v>
      </c>
      <c r="AG753" s="184">
        <f t="shared" si="518"/>
        <v>3.07</v>
      </c>
      <c r="AH753" s="184">
        <f t="shared" si="518"/>
        <v>0</v>
      </c>
      <c r="AI753" s="184">
        <f t="shared" si="518"/>
        <v>47.43</v>
      </c>
      <c r="AJ753" s="184">
        <f t="shared" si="518"/>
        <v>0</v>
      </c>
      <c r="AK753" s="184">
        <f t="shared" si="518"/>
        <v>0</v>
      </c>
      <c r="AL753" s="184">
        <f t="shared" si="518"/>
        <v>0</v>
      </c>
      <c r="AM753" s="184">
        <f t="shared" si="518"/>
        <v>0</v>
      </c>
      <c r="AN753" s="184">
        <f t="shared" si="518"/>
        <v>0</v>
      </c>
      <c r="AO753" s="184">
        <f t="shared" si="518"/>
        <v>0</v>
      </c>
      <c r="AP753" s="184">
        <f t="shared" si="518"/>
        <v>0</v>
      </c>
      <c r="AQ753" s="184">
        <f t="shared" si="518"/>
        <v>0</v>
      </c>
      <c r="AR753" s="184">
        <f t="shared" si="518"/>
        <v>0</v>
      </c>
      <c r="AS753" s="184">
        <f t="shared" si="518"/>
        <v>0</v>
      </c>
      <c r="AT753" s="184">
        <f t="shared" si="518"/>
        <v>0</v>
      </c>
      <c r="AU753" s="184">
        <f t="shared" si="518"/>
        <v>0</v>
      </c>
      <c r="AV753" s="239"/>
    </row>
    <row r="754" spans="1:48">
      <c r="A754" s="316" t="s">
        <v>426</v>
      </c>
      <c r="B754" s="317"/>
      <c r="C754" s="318"/>
      <c r="D754" s="192" t="s">
        <v>41</v>
      </c>
      <c r="E754" s="233">
        <f t="shared" si="514"/>
        <v>53977.093699999998</v>
      </c>
      <c r="F754" s="233">
        <f t="shared" si="514"/>
        <v>17288.103490000001</v>
      </c>
      <c r="G754" s="186">
        <f t="shared" si="492"/>
        <v>32.028592695423328</v>
      </c>
      <c r="H754" s="186">
        <f>H755+H756+H757+H759</f>
        <v>0</v>
      </c>
      <c r="I754" s="186">
        <f t="shared" ref="I754:AU754" si="519">I755+I756+I757+I759</f>
        <v>0</v>
      </c>
      <c r="J754" s="186">
        <f t="shared" si="519"/>
        <v>0</v>
      </c>
      <c r="K754" s="186">
        <f t="shared" si="519"/>
        <v>0</v>
      </c>
      <c r="L754" s="186">
        <f t="shared" si="519"/>
        <v>0</v>
      </c>
      <c r="M754" s="186">
        <f t="shared" si="519"/>
        <v>0</v>
      </c>
      <c r="N754" s="186">
        <f t="shared" si="519"/>
        <v>0</v>
      </c>
      <c r="O754" s="186">
        <f t="shared" si="519"/>
        <v>0</v>
      </c>
      <c r="P754" s="186">
        <f t="shared" si="519"/>
        <v>0</v>
      </c>
      <c r="Q754" s="186">
        <f t="shared" si="519"/>
        <v>0</v>
      </c>
      <c r="R754" s="186">
        <f t="shared" si="519"/>
        <v>0</v>
      </c>
      <c r="S754" s="186">
        <f t="shared" si="519"/>
        <v>0</v>
      </c>
      <c r="T754" s="186">
        <f t="shared" si="519"/>
        <v>0</v>
      </c>
      <c r="U754" s="186">
        <f t="shared" si="519"/>
        <v>0</v>
      </c>
      <c r="V754" s="186">
        <f t="shared" si="519"/>
        <v>0</v>
      </c>
      <c r="W754" s="186">
        <f t="shared" si="519"/>
        <v>0</v>
      </c>
      <c r="X754" s="186">
        <f t="shared" si="519"/>
        <v>0</v>
      </c>
      <c r="Y754" s="186">
        <f t="shared" si="519"/>
        <v>0</v>
      </c>
      <c r="Z754" s="186">
        <f t="shared" si="519"/>
        <v>0</v>
      </c>
      <c r="AA754" s="186">
        <f t="shared" si="519"/>
        <v>0</v>
      </c>
      <c r="AB754" s="186">
        <f t="shared" si="519"/>
        <v>0</v>
      </c>
      <c r="AC754" s="186">
        <f t="shared" si="519"/>
        <v>7532.2655599999998</v>
      </c>
      <c r="AD754" s="186">
        <f t="shared" si="519"/>
        <v>7532.2655599999998</v>
      </c>
      <c r="AE754" s="186">
        <f t="shared" si="519"/>
        <v>0</v>
      </c>
      <c r="AF754" s="186">
        <f t="shared" si="519"/>
        <v>23928.403179999998</v>
      </c>
      <c r="AG754" s="186">
        <f t="shared" si="519"/>
        <v>9755.8379300000015</v>
      </c>
      <c r="AH754" s="186">
        <f t="shared" si="519"/>
        <v>0</v>
      </c>
      <c r="AI754" s="186">
        <f t="shared" si="519"/>
        <v>12289.42496</v>
      </c>
      <c r="AJ754" s="186">
        <f t="shared" si="519"/>
        <v>0</v>
      </c>
      <c r="AK754" s="186">
        <f t="shared" si="519"/>
        <v>0</v>
      </c>
      <c r="AL754" s="186">
        <f t="shared" si="519"/>
        <v>0</v>
      </c>
      <c r="AM754" s="186">
        <f t="shared" si="519"/>
        <v>0</v>
      </c>
      <c r="AN754" s="186">
        <f t="shared" si="519"/>
        <v>10227</v>
      </c>
      <c r="AO754" s="186">
        <f t="shared" si="519"/>
        <v>0</v>
      </c>
      <c r="AP754" s="186">
        <f t="shared" si="519"/>
        <v>0</v>
      </c>
      <c r="AQ754" s="186">
        <f t="shared" si="519"/>
        <v>0</v>
      </c>
      <c r="AR754" s="186">
        <f t="shared" si="519"/>
        <v>0</v>
      </c>
      <c r="AS754" s="186">
        <f t="shared" si="519"/>
        <v>0</v>
      </c>
      <c r="AT754" s="186">
        <f t="shared" si="519"/>
        <v>0</v>
      </c>
      <c r="AU754" s="186">
        <f t="shared" si="519"/>
        <v>0</v>
      </c>
      <c r="AV754" s="304"/>
    </row>
    <row r="755" spans="1:48">
      <c r="A755" s="319"/>
      <c r="B755" s="320"/>
      <c r="C755" s="321"/>
      <c r="D755" s="188" t="s">
        <v>37</v>
      </c>
      <c r="E755" s="233">
        <f t="shared" si="514"/>
        <v>2248.6626999999999</v>
      </c>
      <c r="F755" s="233">
        <f t="shared" si="514"/>
        <v>0</v>
      </c>
      <c r="G755" s="186">
        <f t="shared" si="492"/>
        <v>0</v>
      </c>
      <c r="H755" s="184">
        <f>H749+H671</f>
        <v>0</v>
      </c>
      <c r="I755" s="184">
        <f t="shared" ref="I755:AU755" si="520">I749+I671</f>
        <v>0</v>
      </c>
      <c r="J755" s="184">
        <f t="shared" si="520"/>
        <v>0</v>
      </c>
      <c r="K755" s="184">
        <f t="shared" si="520"/>
        <v>0</v>
      </c>
      <c r="L755" s="184">
        <f t="shared" si="520"/>
        <v>0</v>
      </c>
      <c r="M755" s="184">
        <f t="shared" si="520"/>
        <v>0</v>
      </c>
      <c r="N755" s="184">
        <f t="shared" si="520"/>
        <v>0</v>
      </c>
      <c r="O755" s="184">
        <f t="shared" si="520"/>
        <v>0</v>
      </c>
      <c r="P755" s="184">
        <f t="shared" si="520"/>
        <v>0</v>
      </c>
      <c r="Q755" s="184">
        <f t="shared" si="520"/>
        <v>0</v>
      </c>
      <c r="R755" s="184">
        <f t="shared" si="520"/>
        <v>0</v>
      </c>
      <c r="S755" s="184">
        <f t="shared" si="520"/>
        <v>0</v>
      </c>
      <c r="T755" s="184">
        <f t="shared" si="520"/>
        <v>0</v>
      </c>
      <c r="U755" s="184">
        <f t="shared" si="520"/>
        <v>0</v>
      </c>
      <c r="V755" s="184">
        <f t="shared" si="520"/>
        <v>0</v>
      </c>
      <c r="W755" s="184">
        <f t="shared" si="520"/>
        <v>0</v>
      </c>
      <c r="X755" s="184">
        <f t="shared" si="520"/>
        <v>0</v>
      </c>
      <c r="Y755" s="184">
        <f t="shared" si="520"/>
        <v>0</v>
      </c>
      <c r="Z755" s="184">
        <f t="shared" si="520"/>
        <v>0</v>
      </c>
      <c r="AA755" s="184">
        <f t="shared" si="520"/>
        <v>0</v>
      </c>
      <c r="AB755" s="184">
        <f t="shared" si="520"/>
        <v>0</v>
      </c>
      <c r="AC755" s="184">
        <f t="shared" si="520"/>
        <v>0</v>
      </c>
      <c r="AD755" s="184">
        <f t="shared" si="520"/>
        <v>0</v>
      </c>
      <c r="AE755" s="184">
        <f t="shared" si="520"/>
        <v>0</v>
      </c>
      <c r="AF755" s="184">
        <f t="shared" si="520"/>
        <v>2248.6626999999999</v>
      </c>
      <c r="AG755" s="184">
        <f t="shared" si="520"/>
        <v>0</v>
      </c>
      <c r="AH755" s="184">
        <f t="shared" si="520"/>
        <v>0</v>
      </c>
      <c r="AI755" s="184">
        <f t="shared" si="520"/>
        <v>0</v>
      </c>
      <c r="AJ755" s="184">
        <f t="shared" si="520"/>
        <v>0</v>
      </c>
      <c r="AK755" s="184">
        <f t="shared" si="520"/>
        <v>0</v>
      </c>
      <c r="AL755" s="184">
        <f t="shared" si="520"/>
        <v>0</v>
      </c>
      <c r="AM755" s="184">
        <f t="shared" si="520"/>
        <v>0</v>
      </c>
      <c r="AN755" s="184">
        <f t="shared" si="520"/>
        <v>0</v>
      </c>
      <c r="AO755" s="184">
        <f t="shared" si="520"/>
        <v>0</v>
      </c>
      <c r="AP755" s="184">
        <f t="shared" si="520"/>
        <v>0</v>
      </c>
      <c r="AQ755" s="184">
        <f t="shared" si="520"/>
        <v>0</v>
      </c>
      <c r="AR755" s="184">
        <f t="shared" si="520"/>
        <v>0</v>
      </c>
      <c r="AS755" s="184">
        <f t="shared" si="520"/>
        <v>0</v>
      </c>
      <c r="AT755" s="184">
        <f t="shared" si="520"/>
        <v>0</v>
      </c>
      <c r="AU755" s="184">
        <f t="shared" si="520"/>
        <v>0</v>
      </c>
      <c r="AV755" s="304"/>
    </row>
    <row r="756" spans="1:48" ht="26.4">
      <c r="A756" s="319"/>
      <c r="B756" s="320"/>
      <c r="C756" s="321"/>
      <c r="D756" s="188" t="s">
        <v>2</v>
      </c>
      <c r="E756" s="233">
        <f t="shared" si="514"/>
        <v>4583.2979999999998</v>
      </c>
      <c r="F756" s="233">
        <f t="shared" si="514"/>
        <v>0</v>
      </c>
      <c r="G756" s="186">
        <f t="shared" si="492"/>
        <v>0</v>
      </c>
      <c r="H756" s="184">
        <f t="shared" ref="H756:AU759" si="521">H750+H672</f>
        <v>0</v>
      </c>
      <c r="I756" s="184">
        <f t="shared" si="521"/>
        <v>0</v>
      </c>
      <c r="J756" s="184">
        <f t="shared" si="521"/>
        <v>0</v>
      </c>
      <c r="K756" s="184">
        <f t="shared" si="521"/>
        <v>0</v>
      </c>
      <c r="L756" s="184">
        <f t="shared" si="521"/>
        <v>0</v>
      </c>
      <c r="M756" s="184">
        <f t="shared" si="521"/>
        <v>0</v>
      </c>
      <c r="N756" s="184">
        <f t="shared" si="521"/>
        <v>0</v>
      </c>
      <c r="O756" s="184">
        <f t="shared" si="521"/>
        <v>0</v>
      </c>
      <c r="P756" s="184">
        <f t="shared" si="521"/>
        <v>0</v>
      </c>
      <c r="Q756" s="184">
        <f t="shared" si="521"/>
        <v>0</v>
      </c>
      <c r="R756" s="184">
        <f t="shared" si="521"/>
        <v>0</v>
      </c>
      <c r="S756" s="184">
        <f t="shared" si="521"/>
        <v>0</v>
      </c>
      <c r="T756" s="184">
        <f t="shared" si="521"/>
        <v>0</v>
      </c>
      <c r="U756" s="184">
        <f t="shared" si="521"/>
        <v>0</v>
      </c>
      <c r="V756" s="184">
        <f t="shared" si="521"/>
        <v>0</v>
      </c>
      <c r="W756" s="184">
        <f t="shared" si="521"/>
        <v>0</v>
      </c>
      <c r="X756" s="184">
        <f t="shared" si="521"/>
        <v>0</v>
      </c>
      <c r="Y756" s="184">
        <f t="shared" si="521"/>
        <v>0</v>
      </c>
      <c r="Z756" s="184">
        <f t="shared" si="521"/>
        <v>0</v>
      </c>
      <c r="AA756" s="184">
        <f t="shared" si="521"/>
        <v>0</v>
      </c>
      <c r="AB756" s="184">
        <f t="shared" si="521"/>
        <v>0</v>
      </c>
      <c r="AC756" s="184">
        <f t="shared" si="521"/>
        <v>0</v>
      </c>
      <c r="AD756" s="184">
        <f t="shared" si="521"/>
        <v>0</v>
      </c>
      <c r="AE756" s="184">
        <f t="shared" si="521"/>
        <v>0</v>
      </c>
      <c r="AF756" s="184">
        <f t="shared" si="521"/>
        <v>3517.2185500000001</v>
      </c>
      <c r="AG756" s="184">
        <f t="shared" si="521"/>
        <v>0</v>
      </c>
      <c r="AH756" s="184">
        <f t="shared" si="521"/>
        <v>0</v>
      </c>
      <c r="AI756" s="184">
        <f t="shared" si="521"/>
        <v>1066.07945</v>
      </c>
      <c r="AJ756" s="184">
        <f t="shared" si="521"/>
        <v>0</v>
      </c>
      <c r="AK756" s="184">
        <f t="shared" si="521"/>
        <v>0</v>
      </c>
      <c r="AL756" s="184">
        <f t="shared" si="521"/>
        <v>0</v>
      </c>
      <c r="AM756" s="184">
        <f t="shared" si="521"/>
        <v>0</v>
      </c>
      <c r="AN756" s="184">
        <f t="shared" si="521"/>
        <v>0</v>
      </c>
      <c r="AO756" s="184">
        <f t="shared" si="521"/>
        <v>0</v>
      </c>
      <c r="AP756" s="184">
        <f t="shared" si="521"/>
        <v>0</v>
      </c>
      <c r="AQ756" s="184">
        <f t="shared" si="521"/>
        <v>0</v>
      </c>
      <c r="AR756" s="184">
        <f t="shared" si="521"/>
        <v>0</v>
      </c>
      <c r="AS756" s="184">
        <f t="shared" si="521"/>
        <v>0</v>
      </c>
      <c r="AT756" s="184">
        <f t="shared" si="521"/>
        <v>0</v>
      </c>
      <c r="AU756" s="184">
        <f t="shared" si="521"/>
        <v>0</v>
      </c>
      <c r="AV756" s="304"/>
    </row>
    <row r="757" spans="1:48" ht="36">
      <c r="A757" s="319"/>
      <c r="B757" s="320"/>
      <c r="C757" s="321"/>
      <c r="D757" s="209" t="s">
        <v>456</v>
      </c>
      <c r="E757" s="233">
        <f>H757+K757+N757+Q757+T757+W757+Z757+AC757+AF757+AI757+AN757+AS757</f>
        <v>40594.633000000002</v>
      </c>
      <c r="F757" s="233">
        <f t="shared" si="514"/>
        <v>14155.494979999999</v>
      </c>
      <c r="G757" s="186">
        <f t="shared" si="492"/>
        <v>34.870360769119401</v>
      </c>
      <c r="H757" s="184">
        <f t="shared" si="521"/>
        <v>0</v>
      </c>
      <c r="I757" s="184">
        <f t="shared" si="521"/>
        <v>0</v>
      </c>
      <c r="J757" s="184">
        <f t="shared" si="521"/>
        <v>0</v>
      </c>
      <c r="K757" s="184">
        <f t="shared" si="521"/>
        <v>0</v>
      </c>
      <c r="L757" s="184">
        <f t="shared" si="521"/>
        <v>0</v>
      </c>
      <c r="M757" s="184">
        <f t="shared" si="521"/>
        <v>0</v>
      </c>
      <c r="N757" s="184">
        <f t="shared" si="521"/>
        <v>0</v>
      </c>
      <c r="O757" s="184">
        <f t="shared" si="521"/>
        <v>0</v>
      </c>
      <c r="P757" s="184">
        <f t="shared" si="521"/>
        <v>0</v>
      </c>
      <c r="Q757" s="184">
        <f t="shared" si="521"/>
        <v>0</v>
      </c>
      <c r="R757" s="184">
        <f t="shared" si="521"/>
        <v>0</v>
      </c>
      <c r="S757" s="184">
        <f t="shared" si="521"/>
        <v>0</v>
      </c>
      <c r="T757" s="184">
        <f t="shared" si="521"/>
        <v>0</v>
      </c>
      <c r="U757" s="184">
        <f t="shared" si="521"/>
        <v>0</v>
      </c>
      <c r="V757" s="184">
        <f t="shared" si="521"/>
        <v>0</v>
      </c>
      <c r="W757" s="184">
        <f t="shared" si="521"/>
        <v>0</v>
      </c>
      <c r="X757" s="184">
        <f t="shared" si="521"/>
        <v>0</v>
      </c>
      <c r="Y757" s="184">
        <f t="shared" si="521"/>
        <v>0</v>
      </c>
      <c r="Z757" s="184">
        <f t="shared" si="521"/>
        <v>0</v>
      </c>
      <c r="AA757" s="184">
        <f t="shared" si="521"/>
        <v>0</v>
      </c>
      <c r="AB757" s="184">
        <f t="shared" si="521"/>
        <v>0</v>
      </c>
      <c r="AC757" s="184">
        <f t="shared" si="521"/>
        <v>6169.0022499999995</v>
      </c>
      <c r="AD757" s="184">
        <f t="shared" si="521"/>
        <v>6169.0022499999995</v>
      </c>
      <c r="AE757" s="184">
        <f t="shared" si="521"/>
        <v>0</v>
      </c>
      <c r="AF757" s="184">
        <f t="shared" si="521"/>
        <v>14442.176729999999</v>
      </c>
      <c r="AG757" s="184">
        <f t="shared" si="521"/>
        <v>7986.4927300000008</v>
      </c>
      <c r="AH757" s="184">
        <f t="shared" si="521"/>
        <v>0</v>
      </c>
      <c r="AI757" s="184">
        <f t="shared" si="521"/>
        <v>9756.454020000001</v>
      </c>
      <c r="AJ757" s="184">
        <f t="shared" si="521"/>
        <v>0</v>
      </c>
      <c r="AK757" s="184">
        <f t="shared" si="521"/>
        <v>0</v>
      </c>
      <c r="AL757" s="184">
        <f t="shared" si="521"/>
        <v>0</v>
      </c>
      <c r="AM757" s="184">
        <f t="shared" si="521"/>
        <v>0</v>
      </c>
      <c r="AN757" s="184">
        <f t="shared" si="521"/>
        <v>10227</v>
      </c>
      <c r="AO757" s="184">
        <f t="shared" si="521"/>
        <v>0</v>
      </c>
      <c r="AP757" s="184">
        <f t="shared" si="521"/>
        <v>0</v>
      </c>
      <c r="AQ757" s="184">
        <f t="shared" si="521"/>
        <v>0</v>
      </c>
      <c r="AR757" s="184">
        <f t="shared" si="521"/>
        <v>0</v>
      </c>
      <c r="AS757" s="184">
        <f t="shared" si="521"/>
        <v>0</v>
      </c>
      <c r="AT757" s="184">
        <f t="shared" si="521"/>
        <v>0</v>
      </c>
      <c r="AU757" s="184">
        <f t="shared" si="521"/>
        <v>0</v>
      </c>
      <c r="AV757" s="304"/>
    </row>
    <row r="758" spans="1:48" ht="27">
      <c r="A758" s="319"/>
      <c r="B758" s="320"/>
      <c r="C758" s="321"/>
      <c r="D758" s="189" t="s">
        <v>273</v>
      </c>
      <c r="E758" s="233">
        <f t="shared" si="514"/>
        <v>0</v>
      </c>
      <c r="F758" s="233">
        <f t="shared" si="514"/>
        <v>0</v>
      </c>
      <c r="G758" s="186" t="e">
        <f t="shared" si="492"/>
        <v>#DIV/0!</v>
      </c>
      <c r="H758" s="184">
        <f t="shared" si="521"/>
        <v>0</v>
      </c>
      <c r="I758" s="184">
        <f t="shared" si="521"/>
        <v>0</v>
      </c>
      <c r="J758" s="184">
        <f t="shared" si="521"/>
        <v>0</v>
      </c>
      <c r="K758" s="184">
        <f t="shared" si="521"/>
        <v>0</v>
      </c>
      <c r="L758" s="184">
        <f t="shared" si="521"/>
        <v>0</v>
      </c>
      <c r="M758" s="184">
        <f t="shared" si="521"/>
        <v>0</v>
      </c>
      <c r="N758" s="184">
        <f t="shared" si="521"/>
        <v>0</v>
      </c>
      <c r="O758" s="184">
        <f t="shared" si="521"/>
        <v>0</v>
      </c>
      <c r="P758" s="184">
        <f t="shared" si="521"/>
        <v>0</v>
      </c>
      <c r="Q758" s="184">
        <f t="shared" si="521"/>
        <v>0</v>
      </c>
      <c r="R758" s="184">
        <f t="shared" si="521"/>
        <v>0</v>
      </c>
      <c r="S758" s="184">
        <f t="shared" si="521"/>
        <v>0</v>
      </c>
      <c r="T758" s="184">
        <f t="shared" si="521"/>
        <v>0</v>
      </c>
      <c r="U758" s="184">
        <f t="shared" si="521"/>
        <v>0</v>
      </c>
      <c r="V758" s="184">
        <f t="shared" si="521"/>
        <v>0</v>
      </c>
      <c r="W758" s="184">
        <f t="shared" si="521"/>
        <v>0</v>
      </c>
      <c r="X758" s="184">
        <f t="shared" si="521"/>
        <v>0</v>
      </c>
      <c r="Y758" s="184">
        <f t="shared" si="521"/>
        <v>0</v>
      </c>
      <c r="Z758" s="184">
        <f t="shared" si="521"/>
        <v>0</v>
      </c>
      <c r="AA758" s="184">
        <f t="shared" si="521"/>
        <v>0</v>
      </c>
      <c r="AB758" s="184">
        <f t="shared" si="521"/>
        <v>0</v>
      </c>
      <c r="AC758" s="184">
        <f t="shared" si="521"/>
        <v>0</v>
      </c>
      <c r="AD758" s="184">
        <f t="shared" si="521"/>
        <v>0</v>
      </c>
      <c r="AE758" s="184">
        <f t="shared" si="521"/>
        <v>0</v>
      </c>
      <c r="AF758" s="184">
        <f t="shared" si="521"/>
        <v>0</v>
      </c>
      <c r="AG758" s="184">
        <f t="shared" si="521"/>
        <v>0</v>
      </c>
      <c r="AH758" s="184">
        <f t="shared" si="521"/>
        <v>0</v>
      </c>
      <c r="AI758" s="184">
        <f t="shared" si="521"/>
        <v>0</v>
      </c>
      <c r="AJ758" s="184">
        <f t="shared" si="521"/>
        <v>0</v>
      </c>
      <c r="AK758" s="184">
        <f t="shared" si="521"/>
        <v>0</v>
      </c>
      <c r="AL758" s="184">
        <f t="shared" si="521"/>
        <v>0</v>
      </c>
      <c r="AM758" s="184">
        <f t="shared" si="521"/>
        <v>0</v>
      </c>
      <c r="AN758" s="184">
        <f t="shared" si="521"/>
        <v>0</v>
      </c>
      <c r="AO758" s="184">
        <f t="shared" si="521"/>
        <v>0</v>
      </c>
      <c r="AP758" s="184">
        <f t="shared" si="521"/>
        <v>0</v>
      </c>
      <c r="AQ758" s="184">
        <f t="shared" si="521"/>
        <v>0</v>
      </c>
      <c r="AR758" s="184">
        <f t="shared" si="521"/>
        <v>0</v>
      </c>
      <c r="AS758" s="184">
        <f t="shared" si="521"/>
        <v>0</v>
      </c>
      <c r="AT758" s="184">
        <f t="shared" si="521"/>
        <v>0</v>
      </c>
      <c r="AU758" s="184">
        <f t="shared" si="521"/>
        <v>0</v>
      </c>
      <c r="AV758" s="304"/>
    </row>
    <row r="759" spans="1:48">
      <c r="A759" s="322"/>
      <c r="B759" s="323"/>
      <c r="C759" s="324"/>
      <c r="D759" s="209" t="s">
        <v>441</v>
      </c>
      <c r="E759" s="233">
        <f t="shared" si="514"/>
        <v>6550.5</v>
      </c>
      <c r="F759" s="233">
        <f t="shared" si="514"/>
        <v>3132.60851</v>
      </c>
      <c r="G759" s="186">
        <f t="shared" si="492"/>
        <v>47.822433554690477</v>
      </c>
      <c r="H759" s="184">
        <f>H753+H675</f>
        <v>0</v>
      </c>
      <c r="I759" s="184">
        <f t="shared" si="521"/>
        <v>0</v>
      </c>
      <c r="J759" s="184">
        <f t="shared" si="521"/>
        <v>0</v>
      </c>
      <c r="K759" s="184">
        <f t="shared" si="521"/>
        <v>0</v>
      </c>
      <c r="L759" s="184">
        <f t="shared" si="521"/>
        <v>0</v>
      </c>
      <c r="M759" s="184">
        <f t="shared" si="521"/>
        <v>0</v>
      </c>
      <c r="N759" s="184">
        <f t="shared" si="521"/>
        <v>0</v>
      </c>
      <c r="O759" s="184">
        <f t="shared" si="521"/>
        <v>0</v>
      </c>
      <c r="P759" s="184">
        <f t="shared" si="521"/>
        <v>0</v>
      </c>
      <c r="Q759" s="184">
        <f t="shared" si="521"/>
        <v>0</v>
      </c>
      <c r="R759" s="184">
        <f t="shared" si="521"/>
        <v>0</v>
      </c>
      <c r="S759" s="184">
        <f t="shared" si="521"/>
        <v>0</v>
      </c>
      <c r="T759" s="184">
        <f t="shared" si="521"/>
        <v>0</v>
      </c>
      <c r="U759" s="184">
        <f t="shared" si="521"/>
        <v>0</v>
      </c>
      <c r="V759" s="184">
        <f t="shared" si="521"/>
        <v>0</v>
      </c>
      <c r="W759" s="184">
        <f t="shared" si="521"/>
        <v>0</v>
      </c>
      <c r="X759" s="184">
        <f t="shared" si="521"/>
        <v>0</v>
      </c>
      <c r="Y759" s="184">
        <f t="shared" si="521"/>
        <v>0</v>
      </c>
      <c r="Z759" s="184">
        <f t="shared" si="521"/>
        <v>0</v>
      </c>
      <c r="AA759" s="184">
        <f t="shared" si="521"/>
        <v>0</v>
      </c>
      <c r="AB759" s="184">
        <f t="shared" si="521"/>
        <v>0</v>
      </c>
      <c r="AC759" s="184">
        <f t="shared" si="521"/>
        <v>1363.26331</v>
      </c>
      <c r="AD759" s="184">
        <f t="shared" si="521"/>
        <v>1363.26331</v>
      </c>
      <c r="AE759" s="184">
        <f t="shared" si="521"/>
        <v>0</v>
      </c>
      <c r="AF759" s="184">
        <f t="shared" si="521"/>
        <v>3720.3452000000002</v>
      </c>
      <c r="AG759" s="184">
        <f t="shared" si="521"/>
        <v>1769.3452</v>
      </c>
      <c r="AH759" s="184">
        <f t="shared" si="521"/>
        <v>0</v>
      </c>
      <c r="AI759" s="184">
        <f t="shared" si="521"/>
        <v>1466.8914899999997</v>
      </c>
      <c r="AJ759" s="184">
        <f t="shared" si="521"/>
        <v>0</v>
      </c>
      <c r="AK759" s="184">
        <f t="shared" si="521"/>
        <v>0</v>
      </c>
      <c r="AL759" s="184">
        <f t="shared" si="521"/>
        <v>0</v>
      </c>
      <c r="AM759" s="184">
        <f t="shared" si="521"/>
        <v>0</v>
      </c>
      <c r="AN759" s="184">
        <f t="shared" si="521"/>
        <v>0</v>
      </c>
      <c r="AO759" s="184">
        <f t="shared" si="521"/>
        <v>0</v>
      </c>
      <c r="AP759" s="184">
        <f t="shared" si="521"/>
        <v>0</v>
      </c>
      <c r="AQ759" s="184">
        <f t="shared" si="521"/>
        <v>0</v>
      </c>
      <c r="AR759" s="184">
        <f t="shared" si="521"/>
        <v>0</v>
      </c>
      <c r="AS759" s="184">
        <f t="shared" si="521"/>
        <v>0</v>
      </c>
      <c r="AT759" s="184">
        <f t="shared" si="521"/>
        <v>0</v>
      </c>
      <c r="AU759" s="184">
        <f t="shared" si="521"/>
        <v>0</v>
      </c>
      <c r="AV759" s="242"/>
    </row>
    <row r="760" spans="1:48">
      <c r="A760" s="316" t="s">
        <v>284</v>
      </c>
      <c r="B760" s="317"/>
      <c r="C760" s="318"/>
      <c r="D760" s="192" t="s">
        <v>41</v>
      </c>
      <c r="E760" s="233">
        <f t="shared" si="514"/>
        <v>53977.093699999998</v>
      </c>
      <c r="F760" s="233">
        <f t="shared" si="514"/>
        <v>17288.103490000001</v>
      </c>
      <c r="G760" s="186">
        <f t="shared" si="492"/>
        <v>32.028592695423328</v>
      </c>
      <c r="H760" s="186">
        <f>H761+H762+H763+H765</f>
        <v>0</v>
      </c>
      <c r="I760" s="186">
        <f t="shared" ref="I760:AU760" si="522">I761+I762+I763+I765</f>
        <v>0</v>
      </c>
      <c r="J760" s="186">
        <f t="shared" si="522"/>
        <v>0</v>
      </c>
      <c r="K760" s="186">
        <f t="shared" si="522"/>
        <v>0</v>
      </c>
      <c r="L760" s="186">
        <f t="shared" si="522"/>
        <v>0</v>
      </c>
      <c r="M760" s="186">
        <f t="shared" si="522"/>
        <v>0</v>
      </c>
      <c r="N760" s="186">
        <f t="shared" si="522"/>
        <v>0</v>
      </c>
      <c r="O760" s="186">
        <f t="shared" si="522"/>
        <v>0</v>
      </c>
      <c r="P760" s="186">
        <f t="shared" si="522"/>
        <v>0</v>
      </c>
      <c r="Q760" s="186">
        <f t="shared" si="522"/>
        <v>0</v>
      </c>
      <c r="R760" s="186">
        <f t="shared" si="522"/>
        <v>0</v>
      </c>
      <c r="S760" s="186">
        <f t="shared" si="522"/>
        <v>0</v>
      </c>
      <c r="T760" s="186">
        <f t="shared" si="522"/>
        <v>0</v>
      </c>
      <c r="U760" s="186">
        <f t="shared" si="522"/>
        <v>0</v>
      </c>
      <c r="V760" s="186">
        <f t="shared" si="522"/>
        <v>0</v>
      </c>
      <c r="W760" s="186">
        <f t="shared" si="522"/>
        <v>0</v>
      </c>
      <c r="X760" s="186">
        <f t="shared" si="522"/>
        <v>0</v>
      </c>
      <c r="Y760" s="186">
        <f t="shared" si="522"/>
        <v>0</v>
      </c>
      <c r="Z760" s="186">
        <f t="shared" si="522"/>
        <v>0</v>
      </c>
      <c r="AA760" s="186">
        <f t="shared" si="522"/>
        <v>0</v>
      </c>
      <c r="AB760" s="186">
        <f t="shared" si="522"/>
        <v>0</v>
      </c>
      <c r="AC760" s="186">
        <f t="shared" si="522"/>
        <v>7532.2655599999998</v>
      </c>
      <c r="AD760" s="186">
        <f t="shared" si="522"/>
        <v>7532.2655599999998</v>
      </c>
      <c r="AE760" s="186">
        <f t="shared" si="522"/>
        <v>0</v>
      </c>
      <c r="AF760" s="186">
        <f t="shared" si="522"/>
        <v>23928.403179999998</v>
      </c>
      <c r="AG760" s="186">
        <f t="shared" si="522"/>
        <v>9755.8379300000015</v>
      </c>
      <c r="AH760" s="186">
        <f t="shared" si="522"/>
        <v>0</v>
      </c>
      <c r="AI760" s="186">
        <f t="shared" si="522"/>
        <v>12289.42496</v>
      </c>
      <c r="AJ760" s="186">
        <f t="shared" si="522"/>
        <v>0</v>
      </c>
      <c r="AK760" s="186">
        <f t="shared" si="522"/>
        <v>0</v>
      </c>
      <c r="AL760" s="186">
        <f t="shared" si="522"/>
        <v>0</v>
      </c>
      <c r="AM760" s="186">
        <f t="shared" si="522"/>
        <v>0</v>
      </c>
      <c r="AN760" s="186">
        <f t="shared" si="522"/>
        <v>10227</v>
      </c>
      <c r="AO760" s="186">
        <f t="shared" si="522"/>
        <v>0</v>
      </c>
      <c r="AP760" s="186">
        <f t="shared" si="522"/>
        <v>0</v>
      </c>
      <c r="AQ760" s="186">
        <f t="shared" si="522"/>
        <v>0</v>
      </c>
      <c r="AR760" s="186">
        <f t="shared" si="522"/>
        <v>0</v>
      </c>
      <c r="AS760" s="186">
        <f t="shared" si="522"/>
        <v>0</v>
      </c>
      <c r="AT760" s="186">
        <f t="shared" si="522"/>
        <v>0</v>
      </c>
      <c r="AU760" s="186">
        <f t="shared" si="522"/>
        <v>0</v>
      </c>
      <c r="AV760" s="304"/>
    </row>
    <row r="761" spans="1:48">
      <c r="A761" s="319"/>
      <c r="B761" s="320"/>
      <c r="C761" s="321"/>
      <c r="D761" s="188" t="s">
        <v>37</v>
      </c>
      <c r="E761" s="233">
        <f t="shared" si="514"/>
        <v>2248.6626999999999</v>
      </c>
      <c r="F761" s="233">
        <f t="shared" si="514"/>
        <v>0</v>
      </c>
      <c r="G761" s="186">
        <f t="shared" si="492"/>
        <v>0</v>
      </c>
      <c r="H761" s="184">
        <f>H755</f>
        <v>0</v>
      </c>
      <c r="I761" s="184">
        <f t="shared" ref="I761:AU761" si="523">I755</f>
        <v>0</v>
      </c>
      <c r="J761" s="184">
        <f t="shared" si="523"/>
        <v>0</v>
      </c>
      <c r="K761" s="184">
        <f t="shared" si="523"/>
        <v>0</v>
      </c>
      <c r="L761" s="184">
        <f t="shared" si="523"/>
        <v>0</v>
      </c>
      <c r="M761" s="184">
        <f t="shared" si="523"/>
        <v>0</v>
      </c>
      <c r="N761" s="184">
        <f t="shared" si="523"/>
        <v>0</v>
      </c>
      <c r="O761" s="184">
        <f t="shared" si="523"/>
        <v>0</v>
      </c>
      <c r="P761" s="184">
        <f t="shared" si="523"/>
        <v>0</v>
      </c>
      <c r="Q761" s="184">
        <f t="shared" si="523"/>
        <v>0</v>
      </c>
      <c r="R761" s="184">
        <f t="shared" si="523"/>
        <v>0</v>
      </c>
      <c r="S761" s="184">
        <f t="shared" si="523"/>
        <v>0</v>
      </c>
      <c r="T761" s="184">
        <f t="shared" si="523"/>
        <v>0</v>
      </c>
      <c r="U761" s="184">
        <f t="shared" si="523"/>
        <v>0</v>
      </c>
      <c r="V761" s="184">
        <f t="shared" si="523"/>
        <v>0</v>
      </c>
      <c r="W761" s="184">
        <f t="shared" si="523"/>
        <v>0</v>
      </c>
      <c r="X761" s="184">
        <f t="shared" si="523"/>
        <v>0</v>
      </c>
      <c r="Y761" s="184">
        <f t="shared" si="523"/>
        <v>0</v>
      </c>
      <c r="Z761" s="184">
        <f t="shared" si="523"/>
        <v>0</v>
      </c>
      <c r="AA761" s="184">
        <f t="shared" si="523"/>
        <v>0</v>
      </c>
      <c r="AB761" s="184">
        <f t="shared" si="523"/>
        <v>0</v>
      </c>
      <c r="AC761" s="184">
        <f t="shared" si="523"/>
        <v>0</v>
      </c>
      <c r="AD761" s="184">
        <f t="shared" si="523"/>
        <v>0</v>
      </c>
      <c r="AE761" s="184">
        <f t="shared" si="523"/>
        <v>0</v>
      </c>
      <c r="AF761" s="184">
        <f t="shared" si="523"/>
        <v>2248.6626999999999</v>
      </c>
      <c r="AG761" s="184">
        <f t="shared" si="523"/>
        <v>0</v>
      </c>
      <c r="AH761" s="184">
        <f t="shared" si="523"/>
        <v>0</v>
      </c>
      <c r="AI761" s="184">
        <f t="shared" si="523"/>
        <v>0</v>
      </c>
      <c r="AJ761" s="184">
        <f t="shared" si="523"/>
        <v>0</v>
      </c>
      <c r="AK761" s="184">
        <f t="shared" si="523"/>
        <v>0</v>
      </c>
      <c r="AL761" s="184">
        <f t="shared" si="523"/>
        <v>0</v>
      </c>
      <c r="AM761" s="184">
        <f t="shared" si="523"/>
        <v>0</v>
      </c>
      <c r="AN761" s="184">
        <f t="shared" si="523"/>
        <v>0</v>
      </c>
      <c r="AO761" s="184">
        <f t="shared" si="523"/>
        <v>0</v>
      </c>
      <c r="AP761" s="184">
        <f t="shared" si="523"/>
        <v>0</v>
      </c>
      <c r="AQ761" s="184">
        <f t="shared" si="523"/>
        <v>0</v>
      </c>
      <c r="AR761" s="184">
        <f t="shared" si="523"/>
        <v>0</v>
      </c>
      <c r="AS761" s="184">
        <f t="shared" si="523"/>
        <v>0</v>
      </c>
      <c r="AT761" s="184">
        <f t="shared" si="523"/>
        <v>0</v>
      </c>
      <c r="AU761" s="184">
        <f t="shared" si="523"/>
        <v>0</v>
      </c>
      <c r="AV761" s="304"/>
    </row>
    <row r="762" spans="1:48" ht="26.4">
      <c r="A762" s="319"/>
      <c r="B762" s="320"/>
      <c r="C762" s="321"/>
      <c r="D762" s="188" t="s">
        <v>2</v>
      </c>
      <c r="E762" s="233">
        <f t="shared" si="514"/>
        <v>4583.2979999999998</v>
      </c>
      <c r="F762" s="233">
        <f t="shared" si="514"/>
        <v>0</v>
      </c>
      <c r="G762" s="186">
        <f t="shared" si="492"/>
        <v>0</v>
      </c>
      <c r="H762" s="184">
        <f t="shared" ref="H762:AU765" si="524">H756</f>
        <v>0</v>
      </c>
      <c r="I762" s="184">
        <f t="shared" si="524"/>
        <v>0</v>
      </c>
      <c r="J762" s="184">
        <f t="shared" si="524"/>
        <v>0</v>
      </c>
      <c r="K762" s="184">
        <f t="shared" si="524"/>
        <v>0</v>
      </c>
      <c r="L762" s="184">
        <f t="shared" si="524"/>
        <v>0</v>
      </c>
      <c r="M762" s="184">
        <f t="shared" si="524"/>
        <v>0</v>
      </c>
      <c r="N762" s="184">
        <f t="shared" si="524"/>
        <v>0</v>
      </c>
      <c r="O762" s="184">
        <f t="shared" si="524"/>
        <v>0</v>
      </c>
      <c r="P762" s="184">
        <f t="shared" si="524"/>
        <v>0</v>
      </c>
      <c r="Q762" s="184">
        <f t="shared" si="524"/>
        <v>0</v>
      </c>
      <c r="R762" s="184">
        <f t="shared" si="524"/>
        <v>0</v>
      </c>
      <c r="S762" s="184">
        <f t="shared" si="524"/>
        <v>0</v>
      </c>
      <c r="T762" s="184">
        <f t="shared" si="524"/>
        <v>0</v>
      </c>
      <c r="U762" s="184">
        <f t="shared" si="524"/>
        <v>0</v>
      </c>
      <c r="V762" s="184">
        <f t="shared" si="524"/>
        <v>0</v>
      </c>
      <c r="W762" s="184">
        <f t="shared" si="524"/>
        <v>0</v>
      </c>
      <c r="X762" s="184">
        <f t="shared" si="524"/>
        <v>0</v>
      </c>
      <c r="Y762" s="184">
        <f t="shared" si="524"/>
        <v>0</v>
      </c>
      <c r="Z762" s="184">
        <f t="shared" si="524"/>
        <v>0</v>
      </c>
      <c r="AA762" s="184">
        <f t="shared" si="524"/>
        <v>0</v>
      </c>
      <c r="AB762" s="184">
        <f t="shared" si="524"/>
        <v>0</v>
      </c>
      <c r="AC762" s="184">
        <f t="shared" si="524"/>
        <v>0</v>
      </c>
      <c r="AD762" s="184">
        <f t="shared" si="524"/>
        <v>0</v>
      </c>
      <c r="AE762" s="184">
        <f t="shared" si="524"/>
        <v>0</v>
      </c>
      <c r="AF762" s="184">
        <f t="shared" si="524"/>
        <v>3517.2185500000001</v>
      </c>
      <c r="AG762" s="184">
        <f t="shared" si="524"/>
        <v>0</v>
      </c>
      <c r="AH762" s="184">
        <f t="shared" si="524"/>
        <v>0</v>
      </c>
      <c r="AI762" s="184">
        <f t="shared" si="524"/>
        <v>1066.07945</v>
      </c>
      <c r="AJ762" s="184">
        <f t="shared" si="524"/>
        <v>0</v>
      </c>
      <c r="AK762" s="184">
        <f t="shared" si="524"/>
        <v>0</v>
      </c>
      <c r="AL762" s="184">
        <f t="shared" si="524"/>
        <v>0</v>
      </c>
      <c r="AM762" s="184">
        <f t="shared" si="524"/>
        <v>0</v>
      </c>
      <c r="AN762" s="184">
        <f t="shared" si="524"/>
        <v>0</v>
      </c>
      <c r="AO762" s="184">
        <f t="shared" si="524"/>
        <v>0</v>
      </c>
      <c r="AP762" s="184">
        <f t="shared" si="524"/>
        <v>0</v>
      </c>
      <c r="AQ762" s="184">
        <f t="shared" si="524"/>
        <v>0</v>
      </c>
      <c r="AR762" s="184">
        <f t="shared" si="524"/>
        <v>0</v>
      </c>
      <c r="AS762" s="184">
        <f t="shared" si="524"/>
        <v>0</v>
      </c>
      <c r="AT762" s="184">
        <f t="shared" si="524"/>
        <v>0</v>
      </c>
      <c r="AU762" s="184">
        <f t="shared" si="524"/>
        <v>0</v>
      </c>
      <c r="AV762" s="304"/>
    </row>
    <row r="763" spans="1:48">
      <c r="A763" s="319"/>
      <c r="B763" s="320"/>
      <c r="C763" s="321"/>
      <c r="D763" s="188" t="s">
        <v>43</v>
      </c>
      <c r="E763" s="233">
        <f t="shared" si="514"/>
        <v>40594.633000000002</v>
      </c>
      <c r="F763" s="233">
        <f t="shared" si="514"/>
        <v>14155.494979999999</v>
      </c>
      <c r="G763" s="186">
        <f t="shared" si="492"/>
        <v>34.870360769119401</v>
      </c>
      <c r="H763" s="184">
        <f t="shared" si="524"/>
        <v>0</v>
      </c>
      <c r="I763" s="184">
        <f t="shared" si="524"/>
        <v>0</v>
      </c>
      <c r="J763" s="184">
        <f t="shared" si="524"/>
        <v>0</v>
      </c>
      <c r="K763" s="184">
        <f t="shared" si="524"/>
        <v>0</v>
      </c>
      <c r="L763" s="184">
        <f t="shared" si="524"/>
        <v>0</v>
      </c>
      <c r="M763" s="184">
        <f t="shared" si="524"/>
        <v>0</v>
      </c>
      <c r="N763" s="184">
        <f t="shared" si="524"/>
        <v>0</v>
      </c>
      <c r="O763" s="184">
        <f t="shared" si="524"/>
        <v>0</v>
      </c>
      <c r="P763" s="184">
        <f t="shared" si="524"/>
        <v>0</v>
      </c>
      <c r="Q763" s="184">
        <f t="shared" si="524"/>
        <v>0</v>
      </c>
      <c r="R763" s="184">
        <f t="shared" si="524"/>
        <v>0</v>
      </c>
      <c r="S763" s="184">
        <f t="shared" si="524"/>
        <v>0</v>
      </c>
      <c r="T763" s="184">
        <f t="shared" si="524"/>
        <v>0</v>
      </c>
      <c r="U763" s="184">
        <f t="shared" si="524"/>
        <v>0</v>
      </c>
      <c r="V763" s="184">
        <f t="shared" si="524"/>
        <v>0</v>
      </c>
      <c r="W763" s="184">
        <f t="shared" si="524"/>
        <v>0</v>
      </c>
      <c r="X763" s="184">
        <f t="shared" si="524"/>
        <v>0</v>
      </c>
      <c r="Y763" s="184">
        <f t="shared" si="524"/>
        <v>0</v>
      </c>
      <c r="Z763" s="184">
        <f t="shared" si="524"/>
        <v>0</v>
      </c>
      <c r="AA763" s="184">
        <f t="shared" si="524"/>
        <v>0</v>
      </c>
      <c r="AB763" s="184">
        <f t="shared" si="524"/>
        <v>0</v>
      </c>
      <c r="AC763" s="184">
        <f t="shared" si="524"/>
        <v>6169.0022499999995</v>
      </c>
      <c r="AD763" s="184">
        <f t="shared" si="524"/>
        <v>6169.0022499999995</v>
      </c>
      <c r="AE763" s="184">
        <f t="shared" si="524"/>
        <v>0</v>
      </c>
      <c r="AF763" s="184">
        <f t="shared" si="524"/>
        <v>14442.176729999999</v>
      </c>
      <c r="AG763" s="184">
        <f t="shared" si="524"/>
        <v>7986.4927300000008</v>
      </c>
      <c r="AH763" s="184">
        <f t="shared" si="524"/>
        <v>0</v>
      </c>
      <c r="AI763" s="184">
        <f t="shared" si="524"/>
        <v>9756.454020000001</v>
      </c>
      <c r="AJ763" s="184">
        <f t="shared" si="524"/>
        <v>0</v>
      </c>
      <c r="AK763" s="184">
        <f t="shared" si="524"/>
        <v>0</v>
      </c>
      <c r="AL763" s="184">
        <f t="shared" si="524"/>
        <v>0</v>
      </c>
      <c r="AM763" s="184">
        <f t="shared" si="524"/>
        <v>0</v>
      </c>
      <c r="AN763" s="184">
        <f t="shared" si="524"/>
        <v>10227</v>
      </c>
      <c r="AO763" s="184">
        <f t="shared" si="524"/>
        <v>0</v>
      </c>
      <c r="AP763" s="184">
        <f t="shared" si="524"/>
        <v>0</v>
      </c>
      <c r="AQ763" s="184">
        <f t="shared" si="524"/>
        <v>0</v>
      </c>
      <c r="AR763" s="184">
        <f t="shared" si="524"/>
        <v>0</v>
      </c>
      <c r="AS763" s="184">
        <f t="shared" si="524"/>
        <v>0</v>
      </c>
      <c r="AT763" s="184">
        <f t="shared" si="524"/>
        <v>0</v>
      </c>
      <c r="AU763" s="184">
        <f t="shared" si="524"/>
        <v>0</v>
      </c>
      <c r="AV763" s="304"/>
    </row>
    <row r="764" spans="1:48" ht="27">
      <c r="A764" s="319"/>
      <c r="B764" s="320"/>
      <c r="C764" s="321"/>
      <c r="D764" s="189" t="s">
        <v>273</v>
      </c>
      <c r="E764" s="233">
        <f t="shared" si="514"/>
        <v>0</v>
      </c>
      <c r="F764" s="233">
        <f t="shared" si="514"/>
        <v>0</v>
      </c>
      <c r="G764" s="186" t="e">
        <f t="shared" si="492"/>
        <v>#DIV/0!</v>
      </c>
      <c r="H764" s="184">
        <f t="shared" si="524"/>
        <v>0</v>
      </c>
      <c r="I764" s="184">
        <f t="shared" si="524"/>
        <v>0</v>
      </c>
      <c r="J764" s="184">
        <f t="shared" si="524"/>
        <v>0</v>
      </c>
      <c r="K764" s="184">
        <f t="shared" si="524"/>
        <v>0</v>
      </c>
      <c r="L764" s="184">
        <f t="shared" si="524"/>
        <v>0</v>
      </c>
      <c r="M764" s="184">
        <f t="shared" si="524"/>
        <v>0</v>
      </c>
      <c r="N764" s="184">
        <f t="shared" si="524"/>
        <v>0</v>
      </c>
      <c r="O764" s="184">
        <f t="shared" si="524"/>
        <v>0</v>
      </c>
      <c r="P764" s="184">
        <f t="shared" si="524"/>
        <v>0</v>
      </c>
      <c r="Q764" s="184">
        <f t="shared" si="524"/>
        <v>0</v>
      </c>
      <c r="R764" s="184">
        <f t="shared" si="524"/>
        <v>0</v>
      </c>
      <c r="S764" s="184">
        <f t="shared" si="524"/>
        <v>0</v>
      </c>
      <c r="T764" s="184">
        <f t="shared" si="524"/>
        <v>0</v>
      </c>
      <c r="U764" s="184">
        <f t="shared" si="524"/>
        <v>0</v>
      </c>
      <c r="V764" s="184">
        <f t="shared" si="524"/>
        <v>0</v>
      </c>
      <c r="W764" s="184">
        <f t="shared" si="524"/>
        <v>0</v>
      </c>
      <c r="X764" s="184">
        <f t="shared" si="524"/>
        <v>0</v>
      </c>
      <c r="Y764" s="184">
        <f t="shared" si="524"/>
        <v>0</v>
      </c>
      <c r="Z764" s="184">
        <f t="shared" si="524"/>
        <v>0</v>
      </c>
      <c r="AA764" s="184">
        <f t="shared" si="524"/>
        <v>0</v>
      </c>
      <c r="AB764" s="184">
        <f t="shared" si="524"/>
        <v>0</v>
      </c>
      <c r="AC764" s="184">
        <f t="shared" si="524"/>
        <v>0</v>
      </c>
      <c r="AD764" s="184">
        <f t="shared" si="524"/>
        <v>0</v>
      </c>
      <c r="AE764" s="184">
        <f t="shared" si="524"/>
        <v>0</v>
      </c>
      <c r="AF764" s="184">
        <f t="shared" si="524"/>
        <v>0</v>
      </c>
      <c r="AG764" s="184">
        <f t="shared" si="524"/>
        <v>0</v>
      </c>
      <c r="AH764" s="184">
        <f t="shared" si="524"/>
        <v>0</v>
      </c>
      <c r="AI764" s="184">
        <f t="shared" si="524"/>
        <v>0</v>
      </c>
      <c r="AJ764" s="184">
        <f t="shared" si="524"/>
        <v>0</v>
      </c>
      <c r="AK764" s="184">
        <f t="shared" si="524"/>
        <v>0</v>
      </c>
      <c r="AL764" s="184">
        <f t="shared" si="524"/>
        <v>0</v>
      </c>
      <c r="AM764" s="184">
        <f t="shared" si="524"/>
        <v>0</v>
      </c>
      <c r="AN764" s="184">
        <f t="shared" si="524"/>
        <v>0</v>
      </c>
      <c r="AO764" s="184">
        <f t="shared" si="524"/>
        <v>0</v>
      </c>
      <c r="AP764" s="184">
        <f t="shared" si="524"/>
        <v>0</v>
      </c>
      <c r="AQ764" s="184">
        <f t="shared" si="524"/>
        <v>0</v>
      </c>
      <c r="AR764" s="184">
        <f t="shared" si="524"/>
        <v>0</v>
      </c>
      <c r="AS764" s="184">
        <f t="shared" si="524"/>
        <v>0</v>
      </c>
      <c r="AT764" s="184">
        <f t="shared" si="524"/>
        <v>0</v>
      </c>
      <c r="AU764" s="184">
        <f t="shared" si="524"/>
        <v>0</v>
      </c>
      <c r="AV764" s="304"/>
    </row>
    <row r="765" spans="1:48">
      <c r="A765" s="322"/>
      <c r="B765" s="323"/>
      <c r="C765" s="324"/>
      <c r="D765" s="209" t="s">
        <v>441</v>
      </c>
      <c r="E765" s="233">
        <f t="shared" si="514"/>
        <v>6550.5</v>
      </c>
      <c r="F765" s="233">
        <f t="shared" si="514"/>
        <v>3132.60851</v>
      </c>
      <c r="G765" s="186">
        <f t="shared" si="492"/>
        <v>47.822433554690477</v>
      </c>
      <c r="H765" s="184">
        <f t="shared" si="524"/>
        <v>0</v>
      </c>
      <c r="I765" s="184">
        <f t="shared" si="524"/>
        <v>0</v>
      </c>
      <c r="J765" s="184">
        <f t="shared" si="524"/>
        <v>0</v>
      </c>
      <c r="K765" s="184">
        <f t="shared" si="524"/>
        <v>0</v>
      </c>
      <c r="L765" s="184">
        <f t="shared" si="524"/>
        <v>0</v>
      </c>
      <c r="M765" s="184">
        <f t="shared" si="524"/>
        <v>0</v>
      </c>
      <c r="N765" s="184">
        <f t="shared" si="524"/>
        <v>0</v>
      </c>
      <c r="O765" s="184">
        <f t="shared" si="524"/>
        <v>0</v>
      </c>
      <c r="P765" s="184">
        <f t="shared" si="524"/>
        <v>0</v>
      </c>
      <c r="Q765" s="184">
        <f t="shared" si="524"/>
        <v>0</v>
      </c>
      <c r="R765" s="184">
        <f t="shared" si="524"/>
        <v>0</v>
      </c>
      <c r="S765" s="184">
        <f t="shared" si="524"/>
        <v>0</v>
      </c>
      <c r="T765" s="184">
        <f t="shared" si="524"/>
        <v>0</v>
      </c>
      <c r="U765" s="184">
        <f t="shared" si="524"/>
        <v>0</v>
      </c>
      <c r="V765" s="184">
        <f t="shared" si="524"/>
        <v>0</v>
      </c>
      <c r="W765" s="184">
        <f t="shared" si="524"/>
        <v>0</v>
      </c>
      <c r="X765" s="184">
        <f t="shared" si="524"/>
        <v>0</v>
      </c>
      <c r="Y765" s="184">
        <f t="shared" si="524"/>
        <v>0</v>
      </c>
      <c r="Z765" s="184">
        <f t="shared" si="524"/>
        <v>0</v>
      </c>
      <c r="AA765" s="184">
        <f t="shared" si="524"/>
        <v>0</v>
      </c>
      <c r="AB765" s="184">
        <f t="shared" si="524"/>
        <v>0</v>
      </c>
      <c r="AC765" s="184">
        <f t="shared" si="524"/>
        <v>1363.26331</v>
      </c>
      <c r="AD765" s="184">
        <f t="shared" si="524"/>
        <v>1363.26331</v>
      </c>
      <c r="AE765" s="184">
        <f t="shared" si="524"/>
        <v>0</v>
      </c>
      <c r="AF765" s="184">
        <f t="shared" si="524"/>
        <v>3720.3452000000002</v>
      </c>
      <c r="AG765" s="184">
        <f t="shared" si="524"/>
        <v>1769.3452</v>
      </c>
      <c r="AH765" s="184">
        <f t="shared" si="524"/>
        <v>0</v>
      </c>
      <c r="AI765" s="184">
        <f t="shared" si="524"/>
        <v>1466.8914899999997</v>
      </c>
      <c r="AJ765" s="184">
        <f t="shared" si="524"/>
        <v>0</v>
      </c>
      <c r="AK765" s="184">
        <f t="shared" si="524"/>
        <v>0</v>
      </c>
      <c r="AL765" s="184">
        <f t="shared" si="524"/>
        <v>0</v>
      </c>
      <c r="AM765" s="184">
        <f t="shared" si="524"/>
        <v>0</v>
      </c>
      <c r="AN765" s="184">
        <f t="shared" si="524"/>
        <v>0</v>
      </c>
      <c r="AO765" s="184">
        <f t="shared" si="524"/>
        <v>0</v>
      </c>
      <c r="AP765" s="184">
        <f t="shared" si="524"/>
        <v>0</v>
      </c>
      <c r="AQ765" s="184">
        <f t="shared" si="524"/>
        <v>0</v>
      </c>
      <c r="AR765" s="184">
        <f t="shared" si="524"/>
        <v>0</v>
      </c>
      <c r="AS765" s="184">
        <f t="shared" si="524"/>
        <v>0</v>
      </c>
      <c r="AT765" s="184">
        <f t="shared" si="524"/>
        <v>0</v>
      </c>
      <c r="AU765" s="184">
        <f t="shared" si="524"/>
        <v>0</v>
      </c>
      <c r="AV765" s="242"/>
    </row>
    <row r="766" spans="1:48">
      <c r="A766" s="303" t="s">
        <v>261</v>
      </c>
      <c r="B766" s="303"/>
      <c r="C766" s="303"/>
      <c r="D766" s="303"/>
      <c r="E766" s="303"/>
      <c r="F766" s="303"/>
      <c r="G766" s="303"/>
      <c r="H766" s="303"/>
      <c r="I766" s="303"/>
      <c r="J766" s="303"/>
      <c r="K766" s="303"/>
      <c r="L766" s="303"/>
      <c r="M766" s="303"/>
      <c r="N766" s="303"/>
      <c r="O766" s="303"/>
      <c r="P766" s="303"/>
      <c r="Q766" s="303"/>
      <c r="R766" s="303"/>
      <c r="S766" s="303"/>
      <c r="T766" s="303"/>
      <c r="U766" s="303"/>
      <c r="V766" s="303"/>
      <c r="W766" s="303"/>
      <c r="X766" s="303"/>
      <c r="Y766" s="303"/>
      <c r="Z766" s="303"/>
      <c r="AA766" s="303"/>
      <c r="AB766" s="303"/>
      <c r="AC766" s="303"/>
      <c r="AD766" s="303"/>
      <c r="AE766" s="303"/>
      <c r="AF766" s="303"/>
      <c r="AG766" s="303"/>
      <c r="AH766" s="303"/>
      <c r="AI766" s="303"/>
      <c r="AJ766" s="303"/>
      <c r="AK766" s="303"/>
      <c r="AL766" s="303"/>
      <c r="AM766" s="303"/>
      <c r="AN766" s="303"/>
      <c r="AO766" s="303"/>
      <c r="AP766" s="303"/>
      <c r="AQ766" s="303"/>
      <c r="AR766" s="303"/>
      <c r="AS766" s="303"/>
      <c r="AT766" s="303"/>
      <c r="AU766" s="303"/>
      <c r="AV766" s="303"/>
    </row>
    <row r="767" spans="1:48">
      <c r="A767" s="299" t="s">
        <v>431</v>
      </c>
      <c r="B767" s="299"/>
      <c r="C767" s="299"/>
      <c r="D767" s="192" t="s">
        <v>41</v>
      </c>
      <c r="E767" s="233">
        <f t="shared" ref="E767:F782" si="525">H767+K767+N767+Q767+T767+W767+Z767+AC767+AF767+AI767+AN767+AS767</f>
        <v>217056.51008000001</v>
      </c>
      <c r="F767" s="233">
        <f t="shared" si="525"/>
        <v>178138.01363000003</v>
      </c>
      <c r="G767" s="186">
        <f t="shared" ref="G767:G782" si="526">F767/E767*100</f>
        <v>82.069878283928972</v>
      </c>
      <c r="H767" s="186">
        <f>SUM(H768:H770)</f>
        <v>37861</v>
      </c>
      <c r="I767" s="186">
        <f t="shared" ref="I767:AU767" si="527">SUM(I768:I770)</f>
        <v>37861</v>
      </c>
      <c r="J767" s="186">
        <f t="shared" si="527"/>
        <v>100</v>
      </c>
      <c r="K767" s="186">
        <f t="shared" si="527"/>
        <v>46809.998040000006</v>
      </c>
      <c r="L767" s="186">
        <f t="shared" si="527"/>
        <v>46809.998040000006</v>
      </c>
      <c r="M767" s="186">
        <f t="shared" si="527"/>
        <v>200</v>
      </c>
      <c r="N767" s="186">
        <f t="shared" si="527"/>
        <v>13221.485189999999</v>
      </c>
      <c r="O767" s="186">
        <f t="shared" si="527"/>
        <v>13221.485189999999</v>
      </c>
      <c r="P767" s="186">
        <f t="shared" si="527"/>
        <v>200</v>
      </c>
      <c r="Q767" s="186">
        <f t="shared" si="527"/>
        <v>11716.124739999999</v>
      </c>
      <c r="R767" s="186">
        <f t="shared" si="527"/>
        <v>11716.124739999999</v>
      </c>
      <c r="S767" s="186">
        <f t="shared" si="527"/>
        <v>0</v>
      </c>
      <c r="T767" s="186">
        <f t="shared" si="527"/>
        <v>35099.89011</v>
      </c>
      <c r="U767" s="186">
        <f t="shared" si="527"/>
        <v>35099.89011</v>
      </c>
      <c r="V767" s="186">
        <f t="shared" si="527"/>
        <v>0</v>
      </c>
      <c r="W767" s="186">
        <f t="shared" si="527"/>
        <v>5978.3050999999996</v>
      </c>
      <c r="X767" s="186">
        <f t="shared" si="527"/>
        <v>5978.3050999999996</v>
      </c>
      <c r="Y767" s="186">
        <f t="shared" si="527"/>
        <v>0</v>
      </c>
      <c r="Z767" s="186">
        <f t="shared" si="527"/>
        <v>21779.802380000005</v>
      </c>
      <c r="AA767" s="186">
        <f t="shared" si="527"/>
        <v>21779.802380000005</v>
      </c>
      <c r="AB767" s="186">
        <f t="shared" si="527"/>
        <v>0</v>
      </c>
      <c r="AC767" s="186">
        <f t="shared" si="527"/>
        <v>2172.9382900000001</v>
      </c>
      <c r="AD767" s="186">
        <f t="shared" si="527"/>
        <v>2172.9382900000001</v>
      </c>
      <c r="AE767" s="186">
        <f t="shared" si="527"/>
        <v>0</v>
      </c>
      <c r="AF767" s="186">
        <f t="shared" si="527"/>
        <v>3598.6441800000002</v>
      </c>
      <c r="AG767" s="186">
        <f t="shared" si="527"/>
        <v>3498.4697799999999</v>
      </c>
      <c r="AH767" s="186">
        <f t="shared" si="527"/>
        <v>0</v>
      </c>
      <c r="AI767" s="186">
        <f t="shared" si="527"/>
        <v>7918.9125299999996</v>
      </c>
      <c r="AJ767" s="186">
        <f t="shared" si="527"/>
        <v>0</v>
      </c>
      <c r="AK767" s="186">
        <f t="shared" si="527"/>
        <v>0</v>
      </c>
      <c r="AL767" s="186">
        <f t="shared" si="527"/>
        <v>0</v>
      </c>
      <c r="AM767" s="186">
        <f t="shared" si="527"/>
        <v>0</v>
      </c>
      <c r="AN767" s="186">
        <f t="shared" si="527"/>
        <v>9090.6207300000005</v>
      </c>
      <c r="AO767" s="186">
        <f t="shared" si="527"/>
        <v>0</v>
      </c>
      <c r="AP767" s="186">
        <f t="shared" si="527"/>
        <v>0</v>
      </c>
      <c r="AQ767" s="186">
        <f t="shared" si="527"/>
        <v>0</v>
      </c>
      <c r="AR767" s="186">
        <f t="shared" si="527"/>
        <v>0</v>
      </c>
      <c r="AS767" s="186">
        <f t="shared" si="527"/>
        <v>21808.788789999999</v>
      </c>
      <c r="AT767" s="186">
        <f t="shared" si="527"/>
        <v>0</v>
      </c>
      <c r="AU767" s="186">
        <f t="shared" si="527"/>
        <v>0</v>
      </c>
      <c r="AV767" s="304"/>
    </row>
    <row r="768" spans="1:48">
      <c r="A768" s="299"/>
      <c r="B768" s="299"/>
      <c r="C768" s="299"/>
      <c r="D768" s="188" t="s">
        <v>37</v>
      </c>
      <c r="E768" s="233">
        <f t="shared" si="525"/>
        <v>0</v>
      </c>
      <c r="F768" s="233">
        <f t="shared" si="525"/>
        <v>0</v>
      </c>
      <c r="G768" s="186" t="e">
        <f t="shared" si="526"/>
        <v>#DIV/0!</v>
      </c>
      <c r="H768" s="184">
        <f>H348-H303+H433+H474-H318-H323-H328-H333-H338-H343</f>
        <v>0</v>
      </c>
      <c r="I768" s="184">
        <f t="shared" ref="I768:AU768" si="528">I348-I303+I433+I474-I318-I323-I328-I333-I338-I343</f>
        <v>0</v>
      </c>
      <c r="J768" s="184">
        <f t="shared" si="528"/>
        <v>0</v>
      </c>
      <c r="K768" s="184">
        <f t="shared" si="528"/>
        <v>0</v>
      </c>
      <c r="L768" s="184">
        <f t="shared" si="528"/>
        <v>0</v>
      </c>
      <c r="M768" s="184">
        <f t="shared" si="528"/>
        <v>0</v>
      </c>
      <c r="N768" s="184">
        <f t="shared" si="528"/>
        <v>0</v>
      </c>
      <c r="O768" s="184">
        <f t="shared" si="528"/>
        <v>0</v>
      </c>
      <c r="P768" s="184">
        <f t="shared" si="528"/>
        <v>0</v>
      </c>
      <c r="Q768" s="184">
        <f t="shared" si="528"/>
        <v>0</v>
      </c>
      <c r="R768" s="184">
        <f t="shared" si="528"/>
        <v>0</v>
      </c>
      <c r="S768" s="184">
        <f t="shared" si="528"/>
        <v>0</v>
      </c>
      <c r="T768" s="184">
        <f t="shared" si="528"/>
        <v>0</v>
      </c>
      <c r="U768" s="184">
        <f t="shared" si="528"/>
        <v>0</v>
      </c>
      <c r="V768" s="184">
        <f t="shared" si="528"/>
        <v>0</v>
      </c>
      <c r="W768" s="184">
        <f t="shared" si="528"/>
        <v>0</v>
      </c>
      <c r="X768" s="184">
        <f t="shared" si="528"/>
        <v>0</v>
      </c>
      <c r="Y768" s="184">
        <f t="shared" si="528"/>
        <v>0</v>
      </c>
      <c r="Z768" s="184">
        <f t="shared" si="528"/>
        <v>0</v>
      </c>
      <c r="AA768" s="184">
        <f t="shared" si="528"/>
        <v>0</v>
      </c>
      <c r="AB768" s="184">
        <f t="shared" si="528"/>
        <v>0</v>
      </c>
      <c r="AC768" s="184">
        <f t="shared" si="528"/>
        <v>0</v>
      </c>
      <c r="AD768" s="184">
        <f t="shared" si="528"/>
        <v>0</v>
      </c>
      <c r="AE768" s="184">
        <f t="shared" si="528"/>
        <v>0</v>
      </c>
      <c r="AF768" s="184">
        <f t="shared" si="528"/>
        <v>0</v>
      </c>
      <c r="AG768" s="184">
        <f t="shared" si="528"/>
        <v>0</v>
      </c>
      <c r="AH768" s="184">
        <f t="shared" si="528"/>
        <v>0</v>
      </c>
      <c r="AI768" s="184">
        <f t="shared" si="528"/>
        <v>0</v>
      </c>
      <c r="AJ768" s="184">
        <f t="shared" si="528"/>
        <v>0</v>
      </c>
      <c r="AK768" s="184">
        <f t="shared" si="528"/>
        <v>0</v>
      </c>
      <c r="AL768" s="184">
        <f t="shared" si="528"/>
        <v>0</v>
      </c>
      <c r="AM768" s="184">
        <f t="shared" si="528"/>
        <v>0</v>
      </c>
      <c r="AN768" s="184">
        <f t="shared" si="528"/>
        <v>0</v>
      </c>
      <c r="AO768" s="184">
        <f t="shared" si="528"/>
        <v>0</v>
      </c>
      <c r="AP768" s="184">
        <f t="shared" si="528"/>
        <v>0</v>
      </c>
      <c r="AQ768" s="184">
        <f t="shared" si="528"/>
        <v>0</v>
      </c>
      <c r="AR768" s="184">
        <f t="shared" si="528"/>
        <v>0</v>
      </c>
      <c r="AS768" s="184">
        <f t="shared" si="528"/>
        <v>0</v>
      </c>
      <c r="AT768" s="184">
        <f t="shared" si="528"/>
        <v>0</v>
      </c>
      <c r="AU768" s="184">
        <f t="shared" si="528"/>
        <v>0</v>
      </c>
      <c r="AV768" s="304"/>
    </row>
    <row r="769" spans="1:48" ht="26.4">
      <c r="A769" s="299"/>
      <c r="B769" s="299"/>
      <c r="C769" s="299"/>
      <c r="D769" s="188" t="s">
        <v>2</v>
      </c>
      <c r="E769" s="233">
        <f t="shared" si="525"/>
        <v>50545.000300000007</v>
      </c>
      <c r="F769" s="233">
        <f t="shared" si="525"/>
        <v>33533.414430000004</v>
      </c>
      <c r="G769" s="186">
        <f t="shared" si="526"/>
        <v>66.343682324599769</v>
      </c>
      <c r="H769" s="184">
        <f t="shared" ref="H769:AU770" si="529">H349-H304+H434+H475-H319-H324-H329-H334-H339-H344</f>
        <v>0</v>
      </c>
      <c r="I769" s="184">
        <f t="shared" si="529"/>
        <v>0</v>
      </c>
      <c r="J769" s="184">
        <f t="shared" si="529"/>
        <v>0</v>
      </c>
      <c r="K769" s="184">
        <f t="shared" si="529"/>
        <v>6761.47804</v>
      </c>
      <c r="L769" s="184">
        <f t="shared" si="529"/>
        <v>6761.47804</v>
      </c>
      <c r="M769" s="184">
        <f t="shared" si="529"/>
        <v>100</v>
      </c>
      <c r="N769" s="184">
        <f t="shared" si="529"/>
        <v>8187.67425</v>
      </c>
      <c r="O769" s="184">
        <f t="shared" si="529"/>
        <v>8187.67425</v>
      </c>
      <c r="P769" s="184">
        <f t="shared" si="529"/>
        <v>0</v>
      </c>
      <c r="Q769" s="184">
        <f t="shared" si="529"/>
        <v>4455.8775900000001</v>
      </c>
      <c r="R769" s="184">
        <f t="shared" si="529"/>
        <v>4455.8775900000001</v>
      </c>
      <c r="S769" s="184">
        <f t="shared" si="529"/>
        <v>0</v>
      </c>
      <c r="T769" s="184">
        <f t="shared" si="529"/>
        <v>4211.5719300000001</v>
      </c>
      <c r="U769" s="184">
        <f t="shared" si="529"/>
        <v>4211.5719300000001</v>
      </c>
      <c r="V769" s="184">
        <f t="shared" si="529"/>
        <v>0</v>
      </c>
      <c r="W769" s="184">
        <f t="shared" si="529"/>
        <v>3590.3176100000001</v>
      </c>
      <c r="X769" s="184">
        <f t="shared" si="529"/>
        <v>3590.3176100000001</v>
      </c>
      <c r="Y769" s="184">
        <f t="shared" si="529"/>
        <v>0</v>
      </c>
      <c r="Z769" s="184">
        <f t="shared" si="529"/>
        <v>2413.3949600000001</v>
      </c>
      <c r="AA769" s="184">
        <f t="shared" si="529"/>
        <v>2413.3949600000001</v>
      </c>
      <c r="AB769" s="184">
        <f t="shared" si="529"/>
        <v>0</v>
      </c>
      <c r="AC769" s="184">
        <f t="shared" si="529"/>
        <v>1541.31981</v>
      </c>
      <c r="AD769" s="184">
        <f t="shared" si="529"/>
        <v>1541.31981</v>
      </c>
      <c r="AE769" s="184">
        <f t="shared" si="529"/>
        <v>0</v>
      </c>
      <c r="AF769" s="184">
        <f t="shared" si="529"/>
        <v>2371.78024</v>
      </c>
      <c r="AG769" s="184">
        <f t="shared" si="529"/>
        <v>2371.78024</v>
      </c>
      <c r="AH769" s="184">
        <f t="shared" si="529"/>
        <v>0</v>
      </c>
      <c r="AI769" s="184">
        <f t="shared" si="529"/>
        <v>4150</v>
      </c>
      <c r="AJ769" s="184">
        <f t="shared" si="529"/>
        <v>0</v>
      </c>
      <c r="AK769" s="184">
        <f t="shared" si="529"/>
        <v>0</v>
      </c>
      <c r="AL769" s="184">
        <f t="shared" si="529"/>
        <v>0</v>
      </c>
      <c r="AM769" s="184">
        <f t="shared" si="529"/>
        <v>0</v>
      </c>
      <c r="AN769" s="184">
        <f t="shared" si="529"/>
        <v>4150</v>
      </c>
      <c r="AO769" s="184">
        <f t="shared" si="529"/>
        <v>0</v>
      </c>
      <c r="AP769" s="184">
        <f t="shared" si="529"/>
        <v>0</v>
      </c>
      <c r="AQ769" s="184">
        <f t="shared" si="529"/>
        <v>0</v>
      </c>
      <c r="AR769" s="184">
        <f t="shared" si="529"/>
        <v>0</v>
      </c>
      <c r="AS769" s="184">
        <f t="shared" si="529"/>
        <v>8711.5858700000008</v>
      </c>
      <c r="AT769" s="184">
        <f t="shared" si="529"/>
        <v>0</v>
      </c>
      <c r="AU769" s="184">
        <f t="shared" si="529"/>
        <v>0</v>
      </c>
      <c r="AV769" s="304"/>
    </row>
    <row r="770" spans="1:48">
      <c r="A770" s="299"/>
      <c r="B770" s="299"/>
      <c r="C770" s="299"/>
      <c r="D770" s="188" t="s">
        <v>43</v>
      </c>
      <c r="E770" s="233">
        <f t="shared" si="525"/>
        <v>166511.50978000002</v>
      </c>
      <c r="F770" s="233">
        <f t="shared" si="525"/>
        <v>144604.5992</v>
      </c>
      <c r="G770" s="186">
        <f t="shared" si="526"/>
        <v>86.84360582103659</v>
      </c>
      <c r="H770" s="184">
        <f t="shared" si="529"/>
        <v>37861</v>
      </c>
      <c r="I770" s="184">
        <f t="shared" si="529"/>
        <v>37861</v>
      </c>
      <c r="J770" s="184">
        <f t="shared" si="529"/>
        <v>100</v>
      </c>
      <c r="K770" s="184">
        <f t="shared" si="529"/>
        <v>40048.520000000004</v>
      </c>
      <c r="L770" s="184">
        <f t="shared" si="529"/>
        <v>40048.520000000004</v>
      </c>
      <c r="M770" s="184">
        <f t="shared" si="529"/>
        <v>100</v>
      </c>
      <c r="N770" s="184">
        <f t="shared" si="529"/>
        <v>5033.8109399999994</v>
      </c>
      <c r="O770" s="184">
        <f t="shared" si="529"/>
        <v>5033.8109399999994</v>
      </c>
      <c r="P770" s="184">
        <f t="shared" si="529"/>
        <v>200</v>
      </c>
      <c r="Q770" s="184">
        <f t="shared" si="529"/>
        <v>7260.2471500000001</v>
      </c>
      <c r="R770" s="184">
        <f t="shared" si="529"/>
        <v>7260.2471500000001</v>
      </c>
      <c r="S770" s="184">
        <f t="shared" si="529"/>
        <v>0</v>
      </c>
      <c r="T770" s="184">
        <f t="shared" si="529"/>
        <v>30888.318180000002</v>
      </c>
      <c r="U770" s="184">
        <f t="shared" si="529"/>
        <v>30888.318180000002</v>
      </c>
      <c r="V770" s="184">
        <f t="shared" si="529"/>
        <v>0</v>
      </c>
      <c r="W770" s="184">
        <f t="shared" si="529"/>
        <v>2387.98749</v>
      </c>
      <c r="X770" s="184">
        <f t="shared" si="529"/>
        <v>2387.98749</v>
      </c>
      <c r="Y770" s="184">
        <f t="shared" si="529"/>
        <v>0</v>
      </c>
      <c r="Z770" s="184">
        <f t="shared" si="529"/>
        <v>19366.407420000003</v>
      </c>
      <c r="AA770" s="184">
        <f t="shared" si="529"/>
        <v>19366.407420000003</v>
      </c>
      <c r="AB770" s="184">
        <f t="shared" si="529"/>
        <v>0</v>
      </c>
      <c r="AC770" s="184">
        <f t="shared" si="529"/>
        <v>631.61847999999998</v>
      </c>
      <c r="AD770" s="184">
        <f t="shared" si="529"/>
        <v>631.61847999999998</v>
      </c>
      <c r="AE770" s="184">
        <f t="shared" si="529"/>
        <v>0</v>
      </c>
      <c r="AF770" s="184">
        <f t="shared" si="529"/>
        <v>1226.86394</v>
      </c>
      <c r="AG770" s="184">
        <f t="shared" si="529"/>
        <v>1126.6895399999999</v>
      </c>
      <c r="AH770" s="184">
        <f t="shared" si="529"/>
        <v>0</v>
      </c>
      <c r="AI770" s="184">
        <f t="shared" si="529"/>
        <v>3768.9125300000001</v>
      </c>
      <c r="AJ770" s="184">
        <f t="shared" si="529"/>
        <v>0</v>
      </c>
      <c r="AK770" s="184">
        <f t="shared" si="529"/>
        <v>0</v>
      </c>
      <c r="AL770" s="184">
        <f t="shared" si="529"/>
        <v>0</v>
      </c>
      <c r="AM770" s="184">
        <f t="shared" si="529"/>
        <v>0</v>
      </c>
      <c r="AN770" s="184">
        <f t="shared" si="529"/>
        <v>4940.6207300000005</v>
      </c>
      <c r="AO770" s="184">
        <f t="shared" si="529"/>
        <v>0</v>
      </c>
      <c r="AP770" s="184">
        <f t="shared" si="529"/>
        <v>0</v>
      </c>
      <c r="AQ770" s="184">
        <f t="shared" si="529"/>
        <v>0</v>
      </c>
      <c r="AR770" s="184">
        <f t="shared" si="529"/>
        <v>0</v>
      </c>
      <c r="AS770" s="184">
        <f t="shared" si="529"/>
        <v>13097.20292</v>
      </c>
      <c r="AT770" s="184">
        <f t="shared" si="529"/>
        <v>0</v>
      </c>
      <c r="AU770" s="184">
        <f t="shared" si="529"/>
        <v>0</v>
      </c>
      <c r="AV770" s="304"/>
    </row>
    <row r="771" spans="1:48" ht="27">
      <c r="A771" s="299"/>
      <c r="B771" s="299"/>
      <c r="C771" s="299"/>
      <c r="D771" s="189" t="s">
        <v>273</v>
      </c>
      <c r="E771" s="233">
        <f t="shared" si="525"/>
        <v>0</v>
      </c>
      <c r="F771" s="233">
        <f t="shared" si="525"/>
        <v>0</v>
      </c>
      <c r="G771" s="186" t="e">
        <f t="shared" si="526"/>
        <v>#DIV/0!</v>
      </c>
      <c r="H771" s="184">
        <f t="shared" ref="H771:AU771" si="530">H351-H306+H436+H477-H321-H326-H331-H336</f>
        <v>0</v>
      </c>
      <c r="I771" s="184">
        <f t="shared" si="530"/>
        <v>0</v>
      </c>
      <c r="J771" s="184">
        <f t="shared" si="530"/>
        <v>0</v>
      </c>
      <c r="K771" s="184">
        <f t="shared" si="530"/>
        <v>0</v>
      </c>
      <c r="L771" s="184">
        <f t="shared" si="530"/>
        <v>0</v>
      </c>
      <c r="M771" s="184">
        <f t="shared" si="530"/>
        <v>0</v>
      </c>
      <c r="N771" s="184">
        <f t="shared" si="530"/>
        <v>0</v>
      </c>
      <c r="O771" s="184">
        <f t="shared" si="530"/>
        <v>0</v>
      </c>
      <c r="P771" s="184">
        <f t="shared" si="530"/>
        <v>0</v>
      </c>
      <c r="Q771" s="184">
        <f t="shared" si="530"/>
        <v>0</v>
      </c>
      <c r="R771" s="184">
        <f t="shared" si="530"/>
        <v>0</v>
      </c>
      <c r="S771" s="184">
        <f t="shared" si="530"/>
        <v>0</v>
      </c>
      <c r="T771" s="184">
        <f t="shared" si="530"/>
        <v>0</v>
      </c>
      <c r="U771" s="184">
        <f t="shared" si="530"/>
        <v>0</v>
      </c>
      <c r="V771" s="184">
        <f t="shared" si="530"/>
        <v>0</v>
      </c>
      <c r="W771" s="184">
        <f t="shared" si="530"/>
        <v>0</v>
      </c>
      <c r="X771" s="184">
        <f t="shared" si="530"/>
        <v>0</v>
      </c>
      <c r="Y771" s="184">
        <f t="shared" si="530"/>
        <v>0</v>
      </c>
      <c r="Z771" s="184">
        <f t="shared" si="530"/>
        <v>0</v>
      </c>
      <c r="AA771" s="184">
        <f t="shared" si="530"/>
        <v>0</v>
      </c>
      <c r="AB771" s="184">
        <f t="shared" si="530"/>
        <v>0</v>
      </c>
      <c r="AC771" s="184">
        <f t="shared" si="530"/>
        <v>0</v>
      </c>
      <c r="AD771" s="184">
        <f t="shared" si="530"/>
        <v>0</v>
      </c>
      <c r="AE771" s="184">
        <f t="shared" si="530"/>
        <v>0</v>
      </c>
      <c r="AF771" s="184">
        <f t="shared" si="530"/>
        <v>0</v>
      </c>
      <c r="AG771" s="184">
        <f t="shared" si="530"/>
        <v>0</v>
      </c>
      <c r="AH771" s="184">
        <f t="shared" si="530"/>
        <v>0</v>
      </c>
      <c r="AI771" s="184">
        <f t="shared" si="530"/>
        <v>0</v>
      </c>
      <c r="AJ771" s="184">
        <f t="shared" si="530"/>
        <v>0</v>
      </c>
      <c r="AK771" s="184">
        <f t="shared" si="530"/>
        <v>0</v>
      </c>
      <c r="AL771" s="184">
        <f t="shared" si="530"/>
        <v>0</v>
      </c>
      <c r="AM771" s="184">
        <f t="shared" si="530"/>
        <v>0</v>
      </c>
      <c r="AN771" s="184">
        <f t="shared" si="530"/>
        <v>0</v>
      </c>
      <c r="AO771" s="184">
        <f t="shared" si="530"/>
        <v>0</v>
      </c>
      <c r="AP771" s="184">
        <f t="shared" si="530"/>
        <v>0</v>
      </c>
      <c r="AQ771" s="184">
        <f t="shared" si="530"/>
        <v>0</v>
      </c>
      <c r="AR771" s="184">
        <f t="shared" si="530"/>
        <v>0</v>
      </c>
      <c r="AS771" s="184">
        <f t="shared" si="530"/>
        <v>0</v>
      </c>
      <c r="AT771" s="184">
        <f t="shared" si="530"/>
        <v>0</v>
      </c>
      <c r="AU771" s="184">
        <f t="shared" si="530"/>
        <v>0</v>
      </c>
      <c r="AV771" s="304"/>
    </row>
    <row r="772" spans="1:48">
      <c r="A772" s="299" t="s">
        <v>432</v>
      </c>
      <c r="B772" s="299"/>
      <c r="C772" s="299"/>
      <c r="D772" s="194" t="s">
        <v>41</v>
      </c>
      <c r="E772" s="233">
        <f t="shared" si="525"/>
        <v>200729.46012999999</v>
      </c>
      <c r="F772" s="233">
        <f t="shared" si="525"/>
        <v>121622.71324</v>
      </c>
      <c r="G772" s="186">
        <f t="shared" si="526"/>
        <v>60.590365341107642</v>
      </c>
      <c r="H772" s="186">
        <f>SUM(H773:H775)</f>
        <v>1372.7146499999999</v>
      </c>
      <c r="I772" s="186">
        <f t="shared" ref="I772:AU772" si="531">SUM(I773:I775)</f>
        <v>1372.7146499999999</v>
      </c>
      <c r="J772" s="186">
        <f t="shared" si="531"/>
        <v>0</v>
      </c>
      <c r="K772" s="186">
        <f t="shared" si="531"/>
        <v>7570.8255799999997</v>
      </c>
      <c r="L772" s="186">
        <f t="shared" si="531"/>
        <v>7570.8255799999997</v>
      </c>
      <c r="M772" s="186">
        <f t="shared" si="531"/>
        <v>200</v>
      </c>
      <c r="N772" s="186">
        <f t="shared" si="531"/>
        <v>62458.632879999997</v>
      </c>
      <c r="O772" s="186">
        <f t="shared" si="531"/>
        <v>62458.632879999997</v>
      </c>
      <c r="P772" s="186">
        <f t="shared" si="531"/>
        <v>100</v>
      </c>
      <c r="Q772" s="186">
        <f t="shared" si="531"/>
        <v>6494.2146900000007</v>
      </c>
      <c r="R772" s="186">
        <f t="shared" si="531"/>
        <v>6494.2146900000007</v>
      </c>
      <c r="S772" s="186">
        <f t="shared" si="531"/>
        <v>0</v>
      </c>
      <c r="T772" s="186">
        <f t="shared" si="531"/>
        <v>5210.8043900000002</v>
      </c>
      <c r="U772" s="186">
        <f t="shared" si="531"/>
        <v>5210.8043900000002</v>
      </c>
      <c r="V772" s="186">
        <f t="shared" si="531"/>
        <v>0</v>
      </c>
      <c r="W772" s="186">
        <f t="shared" si="531"/>
        <v>4493.8516</v>
      </c>
      <c r="X772" s="186">
        <f t="shared" si="531"/>
        <v>4493.8516</v>
      </c>
      <c r="Y772" s="186">
        <f t="shared" si="531"/>
        <v>0</v>
      </c>
      <c r="Z772" s="186">
        <f t="shared" si="531"/>
        <v>7077.73092</v>
      </c>
      <c r="AA772" s="186">
        <f t="shared" si="531"/>
        <v>7077.73092</v>
      </c>
      <c r="AB772" s="186">
        <f t="shared" si="531"/>
        <v>0</v>
      </c>
      <c r="AC772" s="186">
        <f t="shared" si="531"/>
        <v>15616.094300000001</v>
      </c>
      <c r="AD772" s="186">
        <f t="shared" si="531"/>
        <v>15616.094300000001</v>
      </c>
      <c r="AE772" s="186">
        <f t="shared" si="531"/>
        <v>0</v>
      </c>
      <c r="AF772" s="186">
        <f t="shared" si="531"/>
        <v>42018.576949999995</v>
      </c>
      <c r="AG772" s="186">
        <f t="shared" si="531"/>
        <v>11327.844229999999</v>
      </c>
      <c r="AH772" s="186">
        <f t="shared" si="531"/>
        <v>0</v>
      </c>
      <c r="AI772" s="186">
        <f t="shared" si="531"/>
        <v>5727.6446999999998</v>
      </c>
      <c r="AJ772" s="186">
        <f t="shared" si="531"/>
        <v>0</v>
      </c>
      <c r="AK772" s="186">
        <f t="shared" si="531"/>
        <v>0</v>
      </c>
      <c r="AL772" s="186">
        <f t="shared" si="531"/>
        <v>0</v>
      </c>
      <c r="AM772" s="186">
        <f t="shared" si="531"/>
        <v>0</v>
      </c>
      <c r="AN772" s="186">
        <f t="shared" si="531"/>
        <v>10559.57512</v>
      </c>
      <c r="AO772" s="186">
        <f t="shared" si="531"/>
        <v>0</v>
      </c>
      <c r="AP772" s="186">
        <f t="shared" si="531"/>
        <v>0</v>
      </c>
      <c r="AQ772" s="186">
        <f t="shared" si="531"/>
        <v>0</v>
      </c>
      <c r="AR772" s="186">
        <f t="shared" si="531"/>
        <v>0</v>
      </c>
      <c r="AS772" s="186">
        <f t="shared" si="531"/>
        <v>32128.79435</v>
      </c>
      <c r="AT772" s="186">
        <f t="shared" si="531"/>
        <v>0</v>
      </c>
      <c r="AU772" s="186">
        <f t="shared" si="531"/>
        <v>0</v>
      </c>
      <c r="AV772" s="304"/>
    </row>
    <row r="773" spans="1:48">
      <c r="A773" s="299"/>
      <c r="B773" s="299"/>
      <c r="C773" s="299"/>
      <c r="D773" s="188" t="s">
        <v>37</v>
      </c>
      <c r="E773" s="233">
        <f t="shared" si="525"/>
        <v>0</v>
      </c>
      <c r="F773" s="233">
        <f t="shared" si="525"/>
        <v>0</v>
      </c>
      <c r="G773" s="186" t="e">
        <f t="shared" si="526"/>
        <v>#DIV/0!</v>
      </c>
      <c r="H773" s="184">
        <f t="shared" ref="H773:AU776" si="532">H163+H283+H516-H123</f>
        <v>0</v>
      </c>
      <c r="I773" s="184">
        <f t="shared" si="532"/>
        <v>0</v>
      </c>
      <c r="J773" s="184">
        <f t="shared" si="532"/>
        <v>0</v>
      </c>
      <c r="K773" s="184">
        <f t="shared" si="532"/>
        <v>0</v>
      </c>
      <c r="L773" s="184">
        <f t="shared" si="532"/>
        <v>0</v>
      </c>
      <c r="M773" s="184">
        <f t="shared" si="532"/>
        <v>0</v>
      </c>
      <c r="N773" s="184">
        <f t="shared" si="532"/>
        <v>0</v>
      </c>
      <c r="O773" s="184">
        <f t="shared" si="532"/>
        <v>0</v>
      </c>
      <c r="P773" s="184">
        <f t="shared" si="532"/>
        <v>0</v>
      </c>
      <c r="Q773" s="184">
        <f t="shared" si="532"/>
        <v>0</v>
      </c>
      <c r="R773" s="184">
        <f t="shared" si="532"/>
        <v>0</v>
      </c>
      <c r="S773" s="184">
        <f t="shared" si="532"/>
        <v>0</v>
      </c>
      <c r="T773" s="184">
        <f t="shared" si="532"/>
        <v>0</v>
      </c>
      <c r="U773" s="184">
        <f t="shared" si="532"/>
        <v>0</v>
      </c>
      <c r="V773" s="184">
        <f t="shared" si="532"/>
        <v>0</v>
      </c>
      <c r="W773" s="184">
        <f t="shared" si="532"/>
        <v>0</v>
      </c>
      <c r="X773" s="184">
        <f t="shared" si="532"/>
        <v>0</v>
      </c>
      <c r="Y773" s="184">
        <f t="shared" si="532"/>
        <v>0</v>
      </c>
      <c r="Z773" s="184">
        <f t="shared" si="532"/>
        <v>0</v>
      </c>
      <c r="AA773" s="184">
        <f t="shared" si="532"/>
        <v>0</v>
      </c>
      <c r="AB773" s="184">
        <f t="shared" si="532"/>
        <v>0</v>
      </c>
      <c r="AC773" s="184">
        <f t="shared" si="532"/>
        <v>0</v>
      </c>
      <c r="AD773" s="184">
        <f t="shared" si="532"/>
        <v>0</v>
      </c>
      <c r="AE773" s="184">
        <f t="shared" si="532"/>
        <v>0</v>
      </c>
      <c r="AF773" s="184">
        <f t="shared" si="532"/>
        <v>0</v>
      </c>
      <c r="AG773" s="184">
        <f t="shared" si="532"/>
        <v>0</v>
      </c>
      <c r="AH773" s="184">
        <f t="shared" si="532"/>
        <v>0</v>
      </c>
      <c r="AI773" s="184">
        <f t="shared" si="532"/>
        <v>0</v>
      </c>
      <c r="AJ773" s="184">
        <f t="shared" si="532"/>
        <v>0</v>
      </c>
      <c r="AK773" s="184">
        <f t="shared" si="532"/>
        <v>0</v>
      </c>
      <c r="AL773" s="184">
        <f t="shared" si="532"/>
        <v>0</v>
      </c>
      <c r="AM773" s="184">
        <f t="shared" si="532"/>
        <v>0</v>
      </c>
      <c r="AN773" s="184">
        <f t="shared" si="532"/>
        <v>0</v>
      </c>
      <c r="AO773" s="184">
        <f t="shared" si="532"/>
        <v>0</v>
      </c>
      <c r="AP773" s="184">
        <f t="shared" si="532"/>
        <v>0</v>
      </c>
      <c r="AQ773" s="184">
        <f t="shared" si="532"/>
        <v>0</v>
      </c>
      <c r="AR773" s="184">
        <f t="shared" si="532"/>
        <v>0</v>
      </c>
      <c r="AS773" s="184">
        <f t="shared" si="532"/>
        <v>0</v>
      </c>
      <c r="AT773" s="184">
        <f t="shared" si="532"/>
        <v>0</v>
      </c>
      <c r="AU773" s="184">
        <f t="shared" si="532"/>
        <v>0</v>
      </c>
      <c r="AV773" s="304"/>
    </row>
    <row r="774" spans="1:48" ht="26.4">
      <c r="A774" s="299"/>
      <c r="B774" s="299"/>
      <c r="C774" s="299"/>
      <c r="D774" s="188" t="s">
        <v>2</v>
      </c>
      <c r="E774" s="233">
        <f t="shared" si="525"/>
        <v>9172.8960000000006</v>
      </c>
      <c r="F774" s="233">
        <f t="shared" si="525"/>
        <v>0</v>
      </c>
      <c r="G774" s="186">
        <f t="shared" si="526"/>
        <v>0</v>
      </c>
      <c r="H774" s="184">
        <f t="shared" si="532"/>
        <v>0</v>
      </c>
      <c r="I774" s="184">
        <f t="shared" si="532"/>
        <v>0</v>
      </c>
      <c r="J774" s="184">
        <f t="shared" si="532"/>
        <v>0</v>
      </c>
      <c r="K774" s="184">
        <f t="shared" si="532"/>
        <v>0</v>
      </c>
      <c r="L774" s="184">
        <f t="shared" si="532"/>
        <v>0</v>
      </c>
      <c r="M774" s="184">
        <f t="shared" si="532"/>
        <v>0</v>
      </c>
      <c r="N774" s="184">
        <f t="shared" si="532"/>
        <v>0</v>
      </c>
      <c r="O774" s="184">
        <f t="shared" si="532"/>
        <v>0</v>
      </c>
      <c r="P774" s="184">
        <f t="shared" si="532"/>
        <v>0</v>
      </c>
      <c r="Q774" s="184">
        <f t="shared" si="532"/>
        <v>0</v>
      </c>
      <c r="R774" s="184">
        <f t="shared" si="532"/>
        <v>0</v>
      </c>
      <c r="S774" s="184">
        <f t="shared" si="532"/>
        <v>0</v>
      </c>
      <c r="T774" s="184">
        <f t="shared" si="532"/>
        <v>0</v>
      </c>
      <c r="U774" s="184">
        <f t="shared" si="532"/>
        <v>0</v>
      </c>
      <c r="V774" s="184">
        <f t="shared" si="532"/>
        <v>0</v>
      </c>
      <c r="W774" s="184">
        <f t="shared" si="532"/>
        <v>0</v>
      </c>
      <c r="X774" s="184">
        <f t="shared" si="532"/>
        <v>0</v>
      </c>
      <c r="Y774" s="184">
        <f t="shared" si="532"/>
        <v>0</v>
      </c>
      <c r="Z774" s="184">
        <f t="shared" si="532"/>
        <v>0</v>
      </c>
      <c r="AA774" s="184">
        <f t="shared" si="532"/>
        <v>0</v>
      </c>
      <c r="AB774" s="184">
        <f t="shared" si="532"/>
        <v>0</v>
      </c>
      <c r="AC774" s="184">
        <f t="shared" si="532"/>
        <v>0</v>
      </c>
      <c r="AD774" s="184">
        <f t="shared" si="532"/>
        <v>0</v>
      </c>
      <c r="AE774" s="184">
        <f t="shared" si="532"/>
        <v>0</v>
      </c>
      <c r="AF774" s="184">
        <f t="shared" si="532"/>
        <v>9172.8960000000006</v>
      </c>
      <c r="AG774" s="184">
        <f t="shared" si="532"/>
        <v>0</v>
      </c>
      <c r="AH774" s="184">
        <f t="shared" si="532"/>
        <v>0</v>
      </c>
      <c r="AI774" s="184">
        <f t="shared" si="532"/>
        <v>0</v>
      </c>
      <c r="AJ774" s="184">
        <f t="shared" si="532"/>
        <v>0</v>
      </c>
      <c r="AK774" s="184">
        <f t="shared" si="532"/>
        <v>0</v>
      </c>
      <c r="AL774" s="184">
        <f t="shared" si="532"/>
        <v>0</v>
      </c>
      <c r="AM774" s="184">
        <f t="shared" si="532"/>
        <v>0</v>
      </c>
      <c r="AN774" s="184">
        <f t="shared" si="532"/>
        <v>0</v>
      </c>
      <c r="AO774" s="184">
        <f t="shared" si="532"/>
        <v>0</v>
      </c>
      <c r="AP774" s="184">
        <f t="shared" si="532"/>
        <v>0</v>
      </c>
      <c r="AQ774" s="184">
        <f t="shared" si="532"/>
        <v>0</v>
      </c>
      <c r="AR774" s="184">
        <f t="shared" si="532"/>
        <v>0</v>
      </c>
      <c r="AS774" s="184">
        <f t="shared" si="532"/>
        <v>0</v>
      </c>
      <c r="AT774" s="184">
        <f t="shared" si="532"/>
        <v>0</v>
      </c>
      <c r="AU774" s="184">
        <f t="shared" si="532"/>
        <v>0</v>
      </c>
      <c r="AV774" s="304"/>
    </row>
    <row r="775" spans="1:48">
      <c r="A775" s="299"/>
      <c r="B775" s="299"/>
      <c r="C775" s="299"/>
      <c r="D775" s="188" t="s">
        <v>43</v>
      </c>
      <c r="E775" s="233">
        <f t="shared" si="525"/>
        <v>191556.56412999998</v>
      </c>
      <c r="F775" s="233">
        <f t="shared" si="525"/>
        <v>121622.71324</v>
      </c>
      <c r="G775" s="186">
        <f t="shared" si="526"/>
        <v>63.491801386383543</v>
      </c>
      <c r="H775" s="184">
        <f t="shared" si="532"/>
        <v>1372.7146499999999</v>
      </c>
      <c r="I775" s="184">
        <f t="shared" si="532"/>
        <v>1372.7146499999999</v>
      </c>
      <c r="J775" s="184">
        <f t="shared" si="532"/>
        <v>0</v>
      </c>
      <c r="K775" s="184">
        <f t="shared" si="532"/>
        <v>7570.8255799999997</v>
      </c>
      <c r="L775" s="184">
        <f t="shared" si="532"/>
        <v>7570.8255799999997</v>
      </c>
      <c r="M775" s="184">
        <f t="shared" si="532"/>
        <v>200</v>
      </c>
      <c r="N775" s="184">
        <f t="shared" si="532"/>
        <v>62458.632879999997</v>
      </c>
      <c r="O775" s="184">
        <f t="shared" si="532"/>
        <v>62458.632879999997</v>
      </c>
      <c r="P775" s="184">
        <f t="shared" si="532"/>
        <v>100</v>
      </c>
      <c r="Q775" s="184">
        <f t="shared" si="532"/>
        <v>6494.2146900000007</v>
      </c>
      <c r="R775" s="184">
        <f t="shared" si="532"/>
        <v>6494.2146900000007</v>
      </c>
      <c r="S775" s="184">
        <f t="shared" si="532"/>
        <v>0</v>
      </c>
      <c r="T775" s="184">
        <f t="shared" si="532"/>
        <v>5210.8043900000002</v>
      </c>
      <c r="U775" s="184">
        <f t="shared" si="532"/>
        <v>5210.8043900000002</v>
      </c>
      <c r="V775" s="184">
        <f t="shared" si="532"/>
        <v>0</v>
      </c>
      <c r="W775" s="184">
        <f t="shared" si="532"/>
        <v>4493.8516</v>
      </c>
      <c r="X775" s="184">
        <f t="shared" si="532"/>
        <v>4493.8516</v>
      </c>
      <c r="Y775" s="184">
        <f t="shared" si="532"/>
        <v>0</v>
      </c>
      <c r="Z775" s="184">
        <f t="shared" si="532"/>
        <v>7077.73092</v>
      </c>
      <c r="AA775" s="184">
        <f t="shared" si="532"/>
        <v>7077.73092</v>
      </c>
      <c r="AB775" s="184">
        <f t="shared" si="532"/>
        <v>0</v>
      </c>
      <c r="AC775" s="184">
        <f t="shared" si="532"/>
        <v>15616.094300000001</v>
      </c>
      <c r="AD775" s="184">
        <f t="shared" si="532"/>
        <v>15616.094300000001</v>
      </c>
      <c r="AE775" s="184">
        <f t="shared" si="532"/>
        <v>0</v>
      </c>
      <c r="AF775" s="184">
        <f t="shared" si="532"/>
        <v>32845.680949999994</v>
      </c>
      <c r="AG775" s="184">
        <f t="shared" si="532"/>
        <v>11327.844229999999</v>
      </c>
      <c r="AH775" s="184">
        <f t="shared" si="532"/>
        <v>0</v>
      </c>
      <c r="AI775" s="184">
        <f t="shared" si="532"/>
        <v>5727.6446999999998</v>
      </c>
      <c r="AJ775" s="184">
        <f t="shared" si="532"/>
        <v>0</v>
      </c>
      <c r="AK775" s="184">
        <f t="shared" si="532"/>
        <v>0</v>
      </c>
      <c r="AL775" s="184">
        <f t="shared" si="532"/>
        <v>0</v>
      </c>
      <c r="AM775" s="184">
        <f t="shared" si="532"/>
        <v>0</v>
      </c>
      <c r="AN775" s="184">
        <f t="shared" si="532"/>
        <v>10559.57512</v>
      </c>
      <c r="AO775" s="184">
        <f t="shared" si="532"/>
        <v>0</v>
      </c>
      <c r="AP775" s="184">
        <f t="shared" si="532"/>
        <v>0</v>
      </c>
      <c r="AQ775" s="184">
        <f t="shared" si="532"/>
        <v>0</v>
      </c>
      <c r="AR775" s="184">
        <f t="shared" si="532"/>
        <v>0</v>
      </c>
      <c r="AS775" s="184">
        <f t="shared" si="532"/>
        <v>32128.79435</v>
      </c>
      <c r="AT775" s="184">
        <f t="shared" si="532"/>
        <v>0</v>
      </c>
      <c r="AU775" s="184">
        <f t="shared" si="532"/>
        <v>0</v>
      </c>
      <c r="AV775" s="304"/>
    </row>
    <row r="776" spans="1:48" ht="27">
      <c r="A776" s="299"/>
      <c r="B776" s="299"/>
      <c r="C776" s="299"/>
      <c r="D776" s="189" t="s">
        <v>273</v>
      </c>
      <c r="E776" s="233">
        <f t="shared" si="525"/>
        <v>65694.015400000004</v>
      </c>
      <c r="F776" s="233">
        <f t="shared" si="525"/>
        <v>64866.437279999998</v>
      </c>
      <c r="G776" s="186">
        <f t="shared" si="526"/>
        <v>98.740253408227503</v>
      </c>
      <c r="H776" s="184">
        <f t="shared" si="532"/>
        <v>0</v>
      </c>
      <c r="I776" s="184">
        <f t="shared" si="532"/>
        <v>0</v>
      </c>
      <c r="J776" s="184">
        <f t="shared" si="532"/>
        <v>0</v>
      </c>
      <c r="K776" s="184">
        <f t="shared" si="532"/>
        <v>0</v>
      </c>
      <c r="L776" s="184">
        <f t="shared" si="532"/>
        <v>0</v>
      </c>
      <c r="M776" s="184">
        <f t="shared" si="532"/>
        <v>0</v>
      </c>
      <c r="N776" s="184">
        <f t="shared" si="532"/>
        <v>58413.1008</v>
      </c>
      <c r="O776" s="184">
        <f t="shared" si="532"/>
        <v>58413.1008</v>
      </c>
      <c r="P776" s="184">
        <f t="shared" si="532"/>
        <v>100</v>
      </c>
      <c r="Q776" s="184">
        <f t="shared" si="532"/>
        <v>1053.3364799999999</v>
      </c>
      <c r="R776" s="184">
        <f t="shared" si="532"/>
        <v>1053.3364799999999</v>
      </c>
      <c r="S776" s="184">
        <f t="shared" si="532"/>
        <v>0</v>
      </c>
      <c r="T776" s="184">
        <f t="shared" si="532"/>
        <v>2405.2564000000002</v>
      </c>
      <c r="U776" s="184">
        <f t="shared" si="532"/>
        <v>2405.2564000000002</v>
      </c>
      <c r="V776" s="184">
        <f t="shared" si="532"/>
        <v>0</v>
      </c>
      <c r="W776" s="184">
        <f t="shared" si="532"/>
        <v>0</v>
      </c>
      <c r="X776" s="184">
        <f t="shared" si="532"/>
        <v>0</v>
      </c>
      <c r="Y776" s="184">
        <f t="shared" si="532"/>
        <v>0</v>
      </c>
      <c r="Z776" s="184">
        <f t="shared" si="532"/>
        <v>2994.7435999999998</v>
      </c>
      <c r="AA776" s="184">
        <f t="shared" si="532"/>
        <v>2994.7435999999998</v>
      </c>
      <c r="AB776" s="184">
        <f t="shared" si="532"/>
        <v>0</v>
      </c>
      <c r="AC776" s="184">
        <f t="shared" si="532"/>
        <v>0</v>
      </c>
      <c r="AD776" s="184">
        <f t="shared" si="532"/>
        <v>0</v>
      </c>
      <c r="AE776" s="184">
        <f t="shared" si="532"/>
        <v>0</v>
      </c>
      <c r="AF776" s="184">
        <f t="shared" si="532"/>
        <v>0</v>
      </c>
      <c r="AG776" s="184">
        <f t="shared" si="532"/>
        <v>0</v>
      </c>
      <c r="AH776" s="184">
        <f t="shared" si="532"/>
        <v>0</v>
      </c>
      <c r="AI776" s="184">
        <f t="shared" si="532"/>
        <v>0</v>
      </c>
      <c r="AJ776" s="184">
        <f t="shared" si="532"/>
        <v>0</v>
      </c>
      <c r="AK776" s="184">
        <f t="shared" si="532"/>
        <v>0</v>
      </c>
      <c r="AL776" s="184">
        <f t="shared" si="532"/>
        <v>0</v>
      </c>
      <c r="AM776" s="184">
        <f t="shared" si="532"/>
        <v>0</v>
      </c>
      <c r="AN776" s="184">
        <f t="shared" si="532"/>
        <v>0</v>
      </c>
      <c r="AO776" s="184">
        <f t="shared" si="532"/>
        <v>0</v>
      </c>
      <c r="AP776" s="184">
        <f t="shared" si="532"/>
        <v>0</v>
      </c>
      <c r="AQ776" s="184">
        <f t="shared" si="532"/>
        <v>0</v>
      </c>
      <c r="AR776" s="184">
        <f t="shared" si="532"/>
        <v>0</v>
      </c>
      <c r="AS776" s="184">
        <f t="shared" si="532"/>
        <v>827.5781199999999</v>
      </c>
      <c r="AT776" s="184">
        <f t="shared" si="532"/>
        <v>0</v>
      </c>
      <c r="AU776" s="184">
        <f t="shared" si="532"/>
        <v>0</v>
      </c>
      <c r="AV776" s="304"/>
    </row>
    <row r="777" spans="1:48">
      <c r="A777" s="306" t="s">
        <v>433</v>
      </c>
      <c r="B777" s="306"/>
      <c r="C777" s="306"/>
      <c r="D777" s="192" t="s">
        <v>41</v>
      </c>
      <c r="E777" s="233">
        <f t="shared" si="525"/>
        <v>65193.344700000001</v>
      </c>
      <c r="F777" s="233">
        <f t="shared" si="525"/>
        <v>19199.103490000001</v>
      </c>
      <c r="G777" s="186">
        <f t="shared" si="526"/>
        <v>29.449483805975063</v>
      </c>
      <c r="H777" s="186">
        <f>SUM(H778:H780)+H782</f>
        <v>0</v>
      </c>
      <c r="I777" s="186">
        <f t="shared" ref="I777:AU777" si="533">SUM(I778:I780)+I782</f>
        <v>0</v>
      </c>
      <c r="J777" s="186">
        <f t="shared" si="533"/>
        <v>0</v>
      </c>
      <c r="K777" s="186">
        <f t="shared" si="533"/>
        <v>0</v>
      </c>
      <c r="L777" s="186">
        <f t="shared" si="533"/>
        <v>0</v>
      </c>
      <c r="M777" s="186">
        <f t="shared" si="533"/>
        <v>0</v>
      </c>
      <c r="N777" s="186">
        <f t="shared" si="533"/>
        <v>0</v>
      </c>
      <c r="O777" s="186">
        <f t="shared" si="533"/>
        <v>0</v>
      </c>
      <c r="P777" s="186">
        <f t="shared" si="533"/>
        <v>0</v>
      </c>
      <c r="Q777" s="186">
        <f t="shared" si="533"/>
        <v>0</v>
      </c>
      <c r="R777" s="186">
        <f t="shared" si="533"/>
        <v>0</v>
      </c>
      <c r="S777" s="186">
        <f t="shared" si="533"/>
        <v>0</v>
      </c>
      <c r="T777" s="186">
        <f t="shared" si="533"/>
        <v>0</v>
      </c>
      <c r="U777" s="186">
        <f t="shared" si="533"/>
        <v>0</v>
      </c>
      <c r="V777" s="186">
        <f t="shared" si="533"/>
        <v>0</v>
      </c>
      <c r="W777" s="186">
        <f t="shared" si="533"/>
        <v>0</v>
      </c>
      <c r="X777" s="186">
        <f t="shared" si="533"/>
        <v>0</v>
      </c>
      <c r="Y777" s="186">
        <f t="shared" si="533"/>
        <v>0</v>
      </c>
      <c r="Z777" s="186">
        <f t="shared" si="533"/>
        <v>1771</v>
      </c>
      <c r="AA777" s="186">
        <f t="shared" si="533"/>
        <v>1771</v>
      </c>
      <c r="AB777" s="186">
        <f t="shared" si="533"/>
        <v>0</v>
      </c>
      <c r="AC777" s="186">
        <f t="shared" si="533"/>
        <v>7592.2655599999998</v>
      </c>
      <c r="AD777" s="186">
        <f t="shared" si="533"/>
        <v>7592.2655599999998</v>
      </c>
      <c r="AE777" s="186">
        <f t="shared" si="533"/>
        <v>0</v>
      </c>
      <c r="AF777" s="186">
        <f t="shared" si="533"/>
        <v>24009.52118</v>
      </c>
      <c r="AG777" s="186">
        <f t="shared" si="533"/>
        <v>9835.8379300000015</v>
      </c>
      <c r="AH777" s="186">
        <f t="shared" si="533"/>
        <v>0</v>
      </c>
      <c r="AI777" s="186">
        <f t="shared" si="533"/>
        <v>12289.42496</v>
      </c>
      <c r="AJ777" s="186">
        <f t="shared" si="533"/>
        <v>0</v>
      </c>
      <c r="AK777" s="186">
        <f t="shared" si="533"/>
        <v>0</v>
      </c>
      <c r="AL777" s="186">
        <f t="shared" si="533"/>
        <v>0</v>
      </c>
      <c r="AM777" s="186">
        <f t="shared" si="533"/>
        <v>0</v>
      </c>
      <c r="AN777" s="186">
        <f t="shared" si="533"/>
        <v>17931.133000000002</v>
      </c>
      <c r="AO777" s="186">
        <f t="shared" si="533"/>
        <v>0</v>
      </c>
      <c r="AP777" s="186">
        <f t="shared" si="533"/>
        <v>0</v>
      </c>
      <c r="AQ777" s="186">
        <f t="shared" si="533"/>
        <v>0</v>
      </c>
      <c r="AR777" s="186">
        <f t="shared" si="533"/>
        <v>0</v>
      </c>
      <c r="AS777" s="186">
        <f t="shared" si="533"/>
        <v>1600</v>
      </c>
      <c r="AT777" s="186">
        <f t="shared" si="533"/>
        <v>0</v>
      </c>
      <c r="AU777" s="186">
        <f t="shared" si="533"/>
        <v>0</v>
      </c>
      <c r="AV777" s="307"/>
    </row>
    <row r="778" spans="1:48">
      <c r="A778" s="306"/>
      <c r="B778" s="306"/>
      <c r="C778" s="306"/>
      <c r="D778" s="188" t="s">
        <v>37</v>
      </c>
      <c r="E778" s="233">
        <f t="shared" si="525"/>
        <v>2248.6626999999999</v>
      </c>
      <c r="F778" s="233">
        <f t="shared" si="525"/>
        <v>0</v>
      </c>
      <c r="G778" s="186">
        <f t="shared" si="526"/>
        <v>0</v>
      </c>
      <c r="H778" s="184">
        <f>H303+H755+H123+H318+H323+H328+H333+H338+H343</f>
        <v>0</v>
      </c>
      <c r="I778" s="184">
        <f t="shared" ref="I778:AU778" si="534">I303+I755+I123+I318+I323+I328+I333+I338+I343</f>
        <v>0</v>
      </c>
      <c r="J778" s="184">
        <f t="shared" si="534"/>
        <v>0</v>
      </c>
      <c r="K778" s="184">
        <f t="shared" si="534"/>
        <v>0</v>
      </c>
      <c r="L778" s="184">
        <f t="shared" si="534"/>
        <v>0</v>
      </c>
      <c r="M778" s="184">
        <f t="shared" si="534"/>
        <v>0</v>
      </c>
      <c r="N778" s="184">
        <f t="shared" si="534"/>
        <v>0</v>
      </c>
      <c r="O778" s="184">
        <f t="shared" si="534"/>
        <v>0</v>
      </c>
      <c r="P778" s="184">
        <f t="shared" si="534"/>
        <v>0</v>
      </c>
      <c r="Q778" s="184">
        <f t="shared" si="534"/>
        <v>0</v>
      </c>
      <c r="R778" s="184">
        <f t="shared" si="534"/>
        <v>0</v>
      </c>
      <c r="S778" s="184">
        <f t="shared" si="534"/>
        <v>0</v>
      </c>
      <c r="T778" s="184">
        <f t="shared" si="534"/>
        <v>0</v>
      </c>
      <c r="U778" s="184">
        <f t="shared" si="534"/>
        <v>0</v>
      </c>
      <c r="V778" s="184">
        <f t="shared" si="534"/>
        <v>0</v>
      </c>
      <c r="W778" s="184">
        <f t="shared" si="534"/>
        <v>0</v>
      </c>
      <c r="X778" s="184">
        <f t="shared" si="534"/>
        <v>0</v>
      </c>
      <c r="Y778" s="184">
        <f t="shared" si="534"/>
        <v>0</v>
      </c>
      <c r="Z778" s="184">
        <f t="shared" si="534"/>
        <v>0</v>
      </c>
      <c r="AA778" s="184">
        <f t="shared" si="534"/>
        <v>0</v>
      </c>
      <c r="AB778" s="184">
        <f t="shared" si="534"/>
        <v>0</v>
      </c>
      <c r="AC778" s="184">
        <f t="shared" si="534"/>
        <v>0</v>
      </c>
      <c r="AD778" s="184">
        <f t="shared" si="534"/>
        <v>0</v>
      </c>
      <c r="AE778" s="184">
        <f t="shared" si="534"/>
        <v>0</v>
      </c>
      <c r="AF778" s="184">
        <f t="shared" si="534"/>
        <v>2248.6626999999999</v>
      </c>
      <c r="AG778" s="184">
        <f t="shared" si="534"/>
        <v>0</v>
      </c>
      <c r="AH778" s="184">
        <f t="shared" si="534"/>
        <v>0</v>
      </c>
      <c r="AI778" s="184">
        <f t="shared" si="534"/>
        <v>0</v>
      </c>
      <c r="AJ778" s="184">
        <f t="shared" si="534"/>
        <v>0</v>
      </c>
      <c r="AK778" s="184">
        <f t="shared" si="534"/>
        <v>0</v>
      </c>
      <c r="AL778" s="184">
        <f t="shared" si="534"/>
        <v>0</v>
      </c>
      <c r="AM778" s="184">
        <f t="shared" si="534"/>
        <v>0</v>
      </c>
      <c r="AN778" s="184">
        <f t="shared" si="534"/>
        <v>0</v>
      </c>
      <c r="AO778" s="184">
        <f t="shared" si="534"/>
        <v>0</v>
      </c>
      <c r="AP778" s="184">
        <f t="shared" si="534"/>
        <v>0</v>
      </c>
      <c r="AQ778" s="184">
        <f t="shared" si="534"/>
        <v>0</v>
      </c>
      <c r="AR778" s="184">
        <f t="shared" si="534"/>
        <v>0</v>
      </c>
      <c r="AS778" s="184">
        <f t="shared" si="534"/>
        <v>0</v>
      </c>
      <c r="AT778" s="184">
        <f t="shared" si="534"/>
        <v>0</v>
      </c>
      <c r="AU778" s="184">
        <f t="shared" si="534"/>
        <v>0</v>
      </c>
      <c r="AV778" s="308"/>
    </row>
    <row r="779" spans="1:48" ht="26.4">
      <c r="A779" s="306"/>
      <c r="B779" s="306"/>
      <c r="C779" s="306"/>
      <c r="D779" s="188" t="s">
        <v>2</v>
      </c>
      <c r="E779" s="233">
        <f t="shared" si="525"/>
        <v>6449.2979999999998</v>
      </c>
      <c r="F779" s="233">
        <f t="shared" si="525"/>
        <v>0</v>
      </c>
      <c r="G779" s="186">
        <f t="shared" si="526"/>
        <v>0</v>
      </c>
      <c r="H779" s="184">
        <f t="shared" ref="H779:AU780" si="535">H304+H756+H124+H319+H324+H329+H334+H339+H344</f>
        <v>0</v>
      </c>
      <c r="I779" s="184">
        <f t="shared" si="535"/>
        <v>0</v>
      </c>
      <c r="J779" s="184">
        <f t="shared" si="535"/>
        <v>0</v>
      </c>
      <c r="K779" s="184">
        <f t="shared" si="535"/>
        <v>0</v>
      </c>
      <c r="L779" s="184">
        <f t="shared" si="535"/>
        <v>0</v>
      </c>
      <c r="M779" s="184">
        <f t="shared" si="535"/>
        <v>0</v>
      </c>
      <c r="N779" s="184">
        <f t="shared" si="535"/>
        <v>0</v>
      </c>
      <c r="O779" s="184">
        <f t="shared" si="535"/>
        <v>0</v>
      </c>
      <c r="P779" s="184">
        <f t="shared" si="535"/>
        <v>0</v>
      </c>
      <c r="Q779" s="184">
        <f t="shared" si="535"/>
        <v>0</v>
      </c>
      <c r="R779" s="184">
        <f t="shared" si="535"/>
        <v>0</v>
      </c>
      <c r="S779" s="184">
        <f t="shared" si="535"/>
        <v>0</v>
      </c>
      <c r="T779" s="184">
        <f t="shared" si="535"/>
        <v>0</v>
      </c>
      <c r="U779" s="184">
        <f t="shared" si="535"/>
        <v>0</v>
      </c>
      <c r="V779" s="184">
        <f t="shared" si="535"/>
        <v>0</v>
      </c>
      <c r="W779" s="184">
        <f t="shared" si="535"/>
        <v>0</v>
      </c>
      <c r="X779" s="184">
        <f t="shared" si="535"/>
        <v>0</v>
      </c>
      <c r="Y779" s="184">
        <f t="shared" si="535"/>
        <v>0</v>
      </c>
      <c r="Z779" s="184">
        <f t="shared" si="535"/>
        <v>0</v>
      </c>
      <c r="AA779" s="184">
        <f t="shared" si="535"/>
        <v>0</v>
      </c>
      <c r="AB779" s="184">
        <f t="shared" si="535"/>
        <v>0</v>
      </c>
      <c r="AC779" s="184">
        <f t="shared" si="535"/>
        <v>0</v>
      </c>
      <c r="AD779" s="184">
        <f t="shared" si="535"/>
        <v>0</v>
      </c>
      <c r="AE779" s="184">
        <f t="shared" si="535"/>
        <v>0</v>
      </c>
      <c r="AF779" s="184">
        <f t="shared" si="535"/>
        <v>3517.2185500000001</v>
      </c>
      <c r="AG779" s="184">
        <f t="shared" si="535"/>
        <v>0</v>
      </c>
      <c r="AH779" s="184">
        <f t="shared" si="535"/>
        <v>0</v>
      </c>
      <c r="AI779" s="184">
        <f t="shared" si="535"/>
        <v>1066.07945</v>
      </c>
      <c r="AJ779" s="184">
        <f t="shared" si="535"/>
        <v>0</v>
      </c>
      <c r="AK779" s="184">
        <f t="shared" si="535"/>
        <v>0</v>
      </c>
      <c r="AL779" s="184">
        <f t="shared" si="535"/>
        <v>0</v>
      </c>
      <c r="AM779" s="184">
        <f t="shared" si="535"/>
        <v>0</v>
      </c>
      <c r="AN779" s="184">
        <f t="shared" si="535"/>
        <v>1866</v>
      </c>
      <c r="AO779" s="184">
        <f t="shared" si="535"/>
        <v>0</v>
      </c>
      <c r="AP779" s="184">
        <f t="shared" si="535"/>
        <v>0</v>
      </c>
      <c r="AQ779" s="184">
        <f t="shared" si="535"/>
        <v>0</v>
      </c>
      <c r="AR779" s="184">
        <f t="shared" si="535"/>
        <v>0</v>
      </c>
      <c r="AS779" s="184">
        <f t="shared" si="535"/>
        <v>0</v>
      </c>
      <c r="AT779" s="184">
        <f t="shared" si="535"/>
        <v>0</v>
      </c>
      <c r="AU779" s="184">
        <f t="shared" si="535"/>
        <v>0</v>
      </c>
      <c r="AV779" s="308"/>
    </row>
    <row r="780" spans="1:48" ht="39.6">
      <c r="A780" s="306"/>
      <c r="B780" s="306"/>
      <c r="C780" s="306"/>
      <c r="D780" s="188" t="s">
        <v>456</v>
      </c>
      <c r="E780" s="233">
        <f t="shared" si="525"/>
        <v>49944.883999999998</v>
      </c>
      <c r="F780" s="233">
        <f t="shared" si="525"/>
        <v>16066.494979999999</v>
      </c>
      <c r="G780" s="186">
        <f t="shared" si="526"/>
        <v>32.16844988567798</v>
      </c>
      <c r="H780" s="184">
        <f t="shared" si="535"/>
        <v>0</v>
      </c>
      <c r="I780" s="184">
        <f t="shared" si="535"/>
        <v>0</v>
      </c>
      <c r="J780" s="184">
        <f t="shared" si="535"/>
        <v>0</v>
      </c>
      <c r="K780" s="184">
        <f t="shared" si="535"/>
        <v>0</v>
      </c>
      <c r="L780" s="184">
        <f t="shared" si="535"/>
        <v>0</v>
      </c>
      <c r="M780" s="184">
        <f t="shared" si="535"/>
        <v>0</v>
      </c>
      <c r="N780" s="184">
        <f t="shared" si="535"/>
        <v>0</v>
      </c>
      <c r="O780" s="184">
        <f t="shared" si="535"/>
        <v>0</v>
      </c>
      <c r="P780" s="184">
        <f t="shared" si="535"/>
        <v>0</v>
      </c>
      <c r="Q780" s="184">
        <f t="shared" si="535"/>
        <v>0</v>
      </c>
      <c r="R780" s="184">
        <f t="shared" si="535"/>
        <v>0</v>
      </c>
      <c r="S780" s="184">
        <f t="shared" si="535"/>
        <v>0</v>
      </c>
      <c r="T780" s="184">
        <f t="shared" si="535"/>
        <v>0</v>
      </c>
      <c r="U780" s="184">
        <f t="shared" si="535"/>
        <v>0</v>
      </c>
      <c r="V780" s="184">
        <f t="shared" si="535"/>
        <v>0</v>
      </c>
      <c r="W780" s="184">
        <f t="shared" si="535"/>
        <v>0</v>
      </c>
      <c r="X780" s="184">
        <f t="shared" si="535"/>
        <v>0</v>
      </c>
      <c r="Y780" s="184">
        <f t="shared" si="535"/>
        <v>0</v>
      </c>
      <c r="Z780" s="184">
        <f t="shared" si="535"/>
        <v>1771</v>
      </c>
      <c r="AA780" s="184">
        <f t="shared" si="535"/>
        <v>1771</v>
      </c>
      <c r="AB780" s="184">
        <f t="shared" si="535"/>
        <v>0</v>
      </c>
      <c r="AC780" s="184">
        <f t="shared" si="535"/>
        <v>6229.0022499999995</v>
      </c>
      <c r="AD780" s="184">
        <f t="shared" si="535"/>
        <v>6229.0022499999995</v>
      </c>
      <c r="AE780" s="184">
        <f t="shared" si="535"/>
        <v>0</v>
      </c>
      <c r="AF780" s="184">
        <f t="shared" si="535"/>
        <v>14523.29473</v>
      </c>
      <c r="AG780" s="184">
        <f t="shared" si="535"/>
        <v>8066.4927300000008</v>
      </c>
      <c r="AH780" s="184">
        <f t="shared" si="535"/>
        <v>0</v>
      </c>
      <c r="AI780" s="184">
        <f t="shared" si="535"/>
        <v>9756.454020000001</v>
      </c>
      <c r="AJ780" s="184">
        <f t="shared" si="535"/>
        <v>0</v>
      </c>
      <c r="AK780" s="184">
        <f t="shared" si="535"/>
        <v>0</v>
      </c>
      <c r="AL780" s="184">
        <f t="shared" si="535"/>
        <v>0</v>
      </c>
      <c r="AM780" s="184">
        <f t="shared" si="535"/>
        <v>0</v>
      </c>
      <c r="AN780" s="184">
        <f t="shared" si="535"/>
        <v>16065.133</v>
      </c>
      <c r="AO780" s="184">
        <f t="shared" si="535"/>
        <v>0</v>
      </c>
      <c r="AP780" s="184">
        <f t="shared" si="535"/>
        <v>0</v>
      </c>
      <c r="AQ780" s="184">
        <f t="shared" si="535"/>
        <v>0</v>
      </c>
      <c r="AR780" s="184">
        <f t="shared" si="535"/>
        <v>0</v>
      </c>
      <c r="AS780" s="184">
        <f t="shared" si="535"/>
        <v>1600</v>
      </c>
      <c r="AT780" s="184">
        <f t="shared" si="535"/>
        <v>0</v>
      </c>
      <c r="AU780" s="184">
        <f t="shared" si="535"/>
        <v>0</v>
      </c>
      <c r="AV780" s="308"/>
    </row>
    <row r="781" spans="1:48" ht="27">
      <c r="A781" s="306"/>
      <c r="B781" s="306"/>
      <c r="C781" s="306"/>
      <c r="D781" s="189" t="s">
        <v>273</v>
      </c>
      <c r="E781" s="233">
        <f t="shared" si="525"/>
        <v>0</v>
      </c>
      <c r="F781" s="233">
        <f t="shared" si="525"/>
        <v>0</v>
      </c>
      <c r="G781" s="186" t="e">
        <f t="shared" si="526"/>
        <v>#DIV/0!</v>
      </c>
      <c r="H781" s="184">
        <f t="shared" ref="H781:AU781" si="536">H306+H758+H126+H321</f>
        <v>0</v>
      </c>
      <c r="I781" s="184">
        <f t="shared" si="536"/>
        <v>0</v>
      </c>
      <c r="J781" s="184">
        <f t="shared" si="536"/>
        <v>0</v>
      </c>
      <c r="K781" s="184">
        <f t="shared" si="536"/>
        <v>0</v>
      </c>
      <c r="L781" s="184">
        <f t="shared" si="536"/>
        <v>0</v>
      </c>
      <c r="M781" s="184">
        <f t="shared" si="536"/>
        <v>0</v>
      </c>
      <c r="N781" s="184">
        <f t="shared" si="536"/>
        <v>0</v>
      </c>
      <c r="O781" s="184">
        <f t="shared" si="536"/>
        <v>0</v>
      </c>
      <c r="P781" s="184">
        <f t="shared" si="536"/>
        <v>0</v>
      </c>
      <c r="Q781" s="184">
        <f t="shared" si="536"/>
        <v>0</v>
      </c>
      <c r="R781" s="184">
        <f t="shared" si="536"/>
        <v>0</v>
      </c>
      <c r="S781" s="184">
        <f t="shared" si="536"/>
        <v>0</v>
      </c>
      <c r="T781" s="184">
        <f t="shared" si="536"/>
        <v>0</v>
      </c>
      <c r="U781" s="184">
        <f t="shared" si="536"/>
        <v>0</v>
      </c>
      <c r="V781" s="184">
        <f t="shared" si="536"/>
        <v>0</v>
      </c>
      <c r="W781" s="184">
        <f t="shared" si="536"/>
        <v>0</v>
      </c>
      <c r="X781" s="184">
        <f t="shared" si="536"/>
        <v>0</v>
      </c>
      <c r="Y781" s="184">
        <f t="shared" si="536"/>
        <v>0</v>
      </c>
      <c r="Z781" s="184">
        <f t="shared" si="536"/>
        <v>0</v>
      </c>
      <c r="AA781" s="184">
        <f t="shared" si="536"/>
        <v>0</v>
      </c>
      <c r="AB781" s="184">
        <f t="shared" si="536"/>
        <v>0</v>
      </c>
      <c r="AC781" s="184">
        <f t="shared" si="536"/>
        <v>0</v>
      </c>
      <c r="AD781" s="184">
        <f t="shared" si="536"/>
        <v>0</v>
      </c>
      <c r="AE781" s="184">
        <f t="shared" si="536"/>
        <v>0</v>
      </c>
      <c r="AF781" s="184">
        <f t="shared" si="536"/>
        <v>0</v>
      </c>
      <c r="AG781" s="184">
        <f t="shared" si="536"/>
        <v>0</v>
      </c>
      <c r="AH781" s="184">
        <f t="shared" si="536"/>
        <v>0</v>
      </c>
      <c r="AI781" s="184">
        <f t="shared" si="536"/>
        <v>0</v>
      </c>
      <c r="AJ781" s="184">
        <f t="shared" si="536"/>
        <v>0</v>
      </c>
      <c r="AK781" s="184">
        <f t="shared" si="536"/>
        <v>0</v>
      </c>
      <c r="AL781" s="184">
        <f t="shared" si="536"/>
        <v>0</v>
      </c>
      <c r="AM781" s="184">
        <f t="shared" si="536"/>
        <v>0</v>
      </c>
      <c r="AN781" s="184">
        <f t="shared" si="536"/>
        <v>0</v>
      </c>
      <c r="AO781" s="184">
        <f t="shared" si="536"/>
        <v>0</v>
      </c>
      <c r="AP781" s="184">
        <f t="shared" si="536"/>
        <v>0</v>
      </c>
      <c r="AQ781" s="184">
        <f t="shared" si="536"/>
        <v>0</v>
      </c>
      <c r="AR781" s="184">
        <f t="shared" si="536"/>
        <v>0</v>
      </c>
      <c r="AS781" s="184">
        <f t="shared" si="536"/>
        <v>0</v>
      </c>
      <c r="AT781" s="184">
        <f t="shared" si="536"/>
        <v>0</v>
      </c>
      <c r="AU781" s="184">
        <f t="shared" si="536"/>
        <v>0</v>
      </c>
      <c r="AV781" s="308"/>
    </row>
    <row r="782" spans="1:48">
      <c r="A782" s="306"/>
      <c r="B782" s="306"/>
      <c r="C782" s="306"/>
      <c r="D782" s="209" t="s">
        <v>441</v>
      </c>
      <c r="E782" s="233">
        <f t="shared" si="525"/>
        <v>6550.5</v>
      </c>
      <c r="F782" s="233">
        <f t="shared" si="525"/>
        <v>3132.60851</v>
      </c>
      <c r="G782" s="186">
        <f t="shared" si="526"/>
        <v>47.822433554690477</v>
      </c>
      <c r="H782" s="184">
        <f>H765</f>
        <v>0</v>
      </c>
      <c r="I782" s="184">
        <f t="shared" ref="I782:AU782" si="537">I765</f>
        <v>0</v>
      </c>
      <c r="J782" s="184">
        <f t="shared" si="537"/>
        <v>0</v>
      </c>
      <c r="K782" s="184">
        <f t="shared" si="537"/>
        <v>0</v>
      </c>
      <c r="L782" s="184">
        <f t="shared" si="537"/>
        <v>0</v>
      </c>
      <c r="M782" s="184">
        <f t="shared" si="537"/>
        <v>0</v>
      </c>
      <c r="N782" s="184">
        <f t="shared" si="537"/>
        <v>0</v>
      </c>
      <c r="O782" s="184">
        <f t="shared" si="537"/>
        <v>0</v>
      </c>
      <c r="P782" s="184">
        <f t="shared" si="537"/>
        <v>0</v>
      </c>
      <c r="Q782" s="184">
        <f t="shared" si="537"/>
        <v>0</v>
      </c>
      <c r="R782" s="184">
        <f t="shared" si="537"/>
        <v>0</v>
      </c>
      <c r="S782" s="184">
        <f t="shared" si="537"/>
        <v>0</v>
      </c>
      <c r="T782" s="184">
        <f t="shared" si="537"/>
        <v>0</v>
      </c>
      <c r="U782" s="184">
        <f t="shared" si="537"/>
        <v>0</v>
      </c>
      <c r="V782" s="184">
        <f t="shared" si="537"/>
        <v>0</v>
      </c>
      <c r="W782" s="184">
        <f t="shared" si="537"/>
        <v>0</v>
      </c>
      <c r="X782" s="184">
        <f t="shared" si="537"/>
        <v>0</v>
      </c>
      <c r="Y782" s="184">
        <f t="shared" si="537"/>
        <v>0</v>
      </c>
      <c r="Z782" s="184">
        <f t="shared" si="537"/>
        <v>0</v>
      </c>
      <c r="AA782" s="184">
        <f t="shared" si="537"/>
        <v>0</v>
      </c>
      <c r="AB782" s="184">
        <f t="shared" si="537"/>
        <v>0</v>
      </c>
      <c r="AC782" s="184">
        <f t="shared" si="537"/>
        <v>1363.26331</v>
      </c>
      <c r="AD782" s="184">
        <f t="shared" si="537"/>
        <v>1363.26331</v>
      </c>
      <c r="AE782" s="184">
        <f t="shared" si="537"/>
        <v>0</v>
      </c>
      <c r="AF782" s="184">
        <f t="shared" si="537"/>
        <v>3720.3452000000002</v>
      </c>
      <c r="AG782" s="184">
        <f t="shared" si="537"/>
        <v>1769.3452</v>
      </c>
      <c r="AH782" s="184">
        <f t="shared" si="537"/>
        <v>0</v>
      </c>
      <c r="AI782" s="184">
        <f t="shared" si="537"/>
        <v>1466.8914899999997</v>
      </c>
      <c r="AJ782" s="184">
        <f t="shared" si="537"/>
        <v>0</v>
      </c>
      <c r="AK782" s="184">
        <f t="shared" si="537"/>
        <v>0</v>
      </c>
      <c r="AL782" s="184">
        <f t="shared" si="537"/>
        <v>0</v>
      </c>
      <c r="AM782" s="184">
        <f t="shared" si="537"/>
        <v>0</v>
      </c>
      <c r="AN782" s="184">
        <f t="shared" si="537"/>
        <v>0</v>
      </c>
      <c r="AO782" s="184">
        <f t="shared" si="537"/>
        <v>0</v>
      </c>
      <c r="AP782" s="184">
        <f t="shared" si="537"/>
        <v>0</v>
      </c>
      <c r="AQ782" s="184">
        <f t="shared" si="537"/>
        <v>0</v>
      </c>
      <c r="AR782" s="184">
        <f t="shared" si="537"/>
        <v>0</v>
      </c>
      <c r="AS782" s="184">
        <f t="shared" si="537"/>
        <v>0</v>
      </c>
      <c r="AT782" s="184">
        <f t="shared" si="537"/>
        <v>0</v>
      </c>
      <c r="AU782" s="184">
        <f t="shared" si="537"/>
        <v>0</v>
      </c>
      <c r="AV782" s="309"/>
    </row>
    <row r="783" spans="1:48">
      <c r="A783" s="301" t="s">
        <v>295</v>
      </c>
      <c r="B783" s="301"/>
      <c r="C783" s="301"/>
      <c r="D783" s="301"/>
      <c r="E783" s="301"/>
      <c r="F783" s="301"/>
      <c r="G783" s="301"/>
      <c r="H783" s="301"/>
      <c r="I783" s="301"/>
      <c r="J783" s="301"/>
      <c r="K783" s="301"/>
      <c r="L783" s="301"/>
      <c r="M783" s="301"/>
      <c r="N783" s="301"/>
      <c r="O783" s="301"/>
      <c r="P783" s="301"/>
      <c r="Q783" s="301"/>
      <c r="R783" s="301"/>
      <c r="S783" s="301"/>
      <c r="T783" s="301"/>
      <c r="U783" s="301"/>
      <c r="V783" s="301"/>
      <c r="W783" s="301"/>
      <c r="X783" s="301"/>
      <c r="Y783" s="301"/>
      <c r="Z783" s="301"/>
      <c r="AA783" s="301"/>
      <c r="AB783" s="301"/>
      <c r="AC783" s="301"/>
      <c r="AD783" s="301"/>
      <c r="AE783" s="301"/>
      <c r="AF783" s="301"/>
      <c r="AG783" s="301"/>
      <c r="AH783" s="301"/>
      <c r="AI783" s="301"/>
      <c r="AJ783" s="301"/>
      <c r="AK783" s="301"/>
      <c r="AL783" s="301"/>
      <c r="AM783" s="301"/>
      <c r="AN783" s="301"/>
      <c r="AO783" s="301"/>
      <c r="AP783" s="301"/>
      <c r="AQ783" s="301"/>
      <c r="AR783" s="301"/>
      <c r="AS783" s="301"/>
      <c r="AT783" s="301"/>
      <c r="AU783" s="301"/>
      <c r="AV783" s="301"/>
    </row>
    <row r="784" spans="1:48">
      <c r="A784" s="301" t="s">
        <v>296</v>
      </c>
      <c r="B784" s="305"/>
      <c r="C784" s="305"/>
      <c r="D784" s="305"/>
      <c r="E784" s="305"/>
      <c r="F784" s="305"/>
      <c r="G784" s="305"/>
      <c r="H784" s="305"/>
      <c r="I784" s="305"/>
      <c r="J784" s="305"/>
      <c r="K784" s="305"/>
      <c r="L784" s="305"/>
      <c r="M784" s="305"/>
      <c r="N784" s="305"/>
      <c r="O784" s="305"/>
      <c r="P784" s="305"/>
      <c r="Q784" s="305"/>
      <c r="R784" s="305"/>
      <c r="S784" s="305"/>
      <c r="T784" s="305"/>
      <c r="U784" s="305"/>
      <c r="V784" s="305"/>
      <c r="W784" s="305"/>
      <c r="X784" s="305"/>
      <c r="Y784" s="305"/>
      <c r="Z784" s="305"/>
      <c r="AA784" s="305"/>
      <c r="AB784" s="305"/>
      <c r="AC784" s="305"/>
      <c r="AD784" s="305"/>
      <c r="AE784" s="305"/>
      <c r="AF784" s="305"/>
      <c r="AG784" s="305"/>
      <c r="AH784" s="305"/>
      <c r="AI784" s="305"/>
      <c r="AJ784" s="305"/>
      <c r="AK784" s="305"/>
      <c r="AL784" s="305"/>
      <c r="AM784" s="305"/>
      <c r="AN784" s="305"/>
      <c r="AO784" s="305"/>
      <c r="AP784" s="305"/>
      <c r="AQ784" s="305"/>
      <c r="AR784" s="305"/>
      <c r="AS784" s="305"/>
      <c r="AT784" s="305"/>
      <c r="AU784" s="305"/>
      <c r="AV784" s="305"/>
    </row>
    <row r="785" spans="1:48">
      <c r="A785" s="240"/>
      <c r="B785" s="114"/>
      <c r="C785" s="114"/>
      <c r="D785" s="114"/>
      <c r="E785" s="253"/>
      <c r="F785" s="253"/>
      <c r="G785" s="114"/>
      <c r="H785" s="114"/>
      <c r="I785" s="114"/>
      <c r="J785" s="114"/>
      <c r="K785" s="114"/>
      <c r="L785" s="114"/>
      <c r="M785" s="114"/>
      <c r="N785" s="114"/>
      <c r="O785" s="114"/>
      <c r="P785" s="114"/>
      <c r="Q785" s="114"/>
      <c r="R785" s="114"/>
      <c r="S785" s="114"/>
      <c r="T785" s="114"/>
      <c r="U785" s="114"/>
      <c r="V785" s="114"/>
      <c r="W785" s="114"/>
      <c r="X785" s="114"/>
      <c r="Y785" s="114"/>
      <c r="Z785" s="114"/>
      <c r="AA785" s="114"/>
      <c r="AB785" s="114"/>
      <c r="AC785" s="114"/>
      <c r="AD785" s="114"/>
      <c r="AE785" s="114"/>
      <c r="AF785" s="114"/>
      <c r="AG785" s="114"/>
      <c r="AH785" s="114"/>
      <c r="AI785" s="114"/>
      <c r="AJ785" s="114"/>
      <c r="AK785" s="114"/>
      <c r="AL785" s="114"/>
      <c r="AM785" s="114"/>
      <c r="AN785" s="114"/>
      <c r="AO785" s="114"/>
      <c r="AP785" s="114"/>
      <c r="AQ785" s="114"/>
      <c r="AR785" s="114"/>
      <c r="AS785" s="114"/>
      <c r="AT785" s="114"/>
      <c r="AU785" s="114"/>
      <c r="AV785" s="114"/>
    </row>
    <row r="786" spans="1:48" ht="18">
      <c r="A786" s="302" t="s">
        <v>530</v>
      </c>
      <c r="B786" s="302"/>
      <c r="C786" s="302"/>
      <c r="D786" s="302"/>
      <c r="E786" s="302"/>
      <c r="F786" s="302"/>
      <c r="G786" s="302"/>
      <c r="H786" s="302"/>
      <c r="I786" s="302"/>
      <c r="J786" s="302"/>
      <c r="K786" s="302"/>
      <c r="L786" s="302"/>
      <c r="M786" s="302"/>
      <c r="N786" s="302"/>
      <c r="O786" s="302"/>
      <c r="P786" s="302"/>
      <c r="Q786" s="302"/>
      <c r="R786" s="302"/>
      <c r="S786" s="302"/>
      <c r="T786" s="302"/>
      <c r="U786" s="302"/>
      <c r="V786" s="302"/>
      <c r="W786" s="302"/>
      <c r="X786" s="302"/>
      <c r="Y786" s="302"/>
      <c r="Z786" s="302"/>
      <c r="AA786" s="302"/>
      <c r="AB786" s="302"/>
      <c r="AC786" s="302"/>
      <c r="AD786" s="302"/>
      <c r="AE786" s="302"/>
      <c r="AF786" s="302"/>
      <c r="AG786" s="302"/>
      <c r="AH786" s="302"/>
      <c r="AI786" s="302"/>
      <c r="AJ786" s="302"/>
      <c r="AK786" s="302"/>
      <c r="AL786" s="302"/>
      <c r="AM786" s="302"/>
      <c r="AN786" s="302"/>
      <c r="AO786" s="302"/>
      <c r="AP786" s="302"/>
      <c r="AQ786" s="302"/>
      <c r="AR786" s="302"/>
      <c r="AS786" s="302"/>
      <c r="AT786" s="207"/>
      <c r="AU786" s="207"/>
    </row>
    <row r="787" spans="1:48">
      <c r="A787" s="207"/>
      <c r="B787" s="207"/>
      <c r="C787" s="207"/>
      <c r="D787" s="207"/>
      <c r="E787" s="254"/>
      <c r="F787" s="254"/>
      <c r="G787" s="207"/>
      <c r="H787" s="207"/>
      <c r="I787" s="207"/>
      <c r="J787" s="207"/>
      <c r="K787" s="207"/>
      <c r="L787" s="207"/>
      <c r="M787" s="207"/>
      <c r="N787" s="207"/>
      <c r="O787" s="207"/>
      <c r="P787" s="207"/>
      <c r="Q787" s="207"/>
      <c r="R787" s="207"/>
      <c r="S787" s="207"/>
      <c r="T787" s="207"/>
      <c r="U787" s="207"/>
      <c r="V787" s="207"/>
      <c r="W787" s="207"/>
      <c r="X787" s="207"/>
      <c r="Y787" s="207"/>
      <c r="Z787" s="207"/>
      <c r="AA787" s="207"/>
      <c r="AB787" s="207"/>
      <c r="AC787" s="207"/>
      <c r="AD787" s="207"/>
      <c r="AE787" s="207"/>
      <c r="AF787" s="207"/>
      <c r="AG787" s="207"/>
      <c r="AH787" s="207"/>
      <c r="AI787" s="207"/>
      <c r="AJ787" s="207"/>
      <c r="AK787" s="207"/>
      <c r="AL787" s="207"/>
      <c r="AM787" s="207"/>
      <c r="AN787" s="207"/>
      <c r="AO787" s="207"/>
      <c r="AP787" s="207"/>
      <c r="AQ787" s="207"/>
      <c r="AR787" s="207"/>
      <c r="AS787" s="207"/>
      <c r="AT787" s="207"/>
      <c r="AU787" s="207"/>
    </row>
    <row r="788" spans="1:48" ht="18">
      <c r="A788" s="211" t="s">
        <v>444</v>
      </c>
      <c r="B788" s="211"/>
      <c r="C788" s="211"/>
      <c r="D788" s="211"/>
      <c r="E788" s="255"/>
      <c r="F788" s="255"/>
      <c r="G788" s="212"/>
      <c r="H788" s="212"/>
      <c r="I788" s="212"/>
      <c r="J788" s="212"/>
      <c r="K788" s="212"/>
      <c r="L788" s="212"/>
      <c r="M788" s="212"/>
      <c r="N788" s="212"/>
      <c r="O788" s="212"/>
      <c r="P788" s="212"/>
      <c r="Q788" s="212"/>
      <c r="R788" s="212"/>
      <c r="S788" s="212"/>
      <c r="T788" s="212"/>
      <c r="U788" s="212"/>
      <c r="V788" s="212"/>
      <c r="W788" s="212"/>
      <c r="X788" s="212"/>
      <c r="Y788" s="212"/>
      <c r="Z788" s="212"/>
      <c r="AA788" s="212"/>
      <c r="AB788" s="212"/>
      <c r="AC788" s="212"/>
      <c r="AD788" s="212"/>
      <c r="AE788" s="212"/>
      <c r="AF788" s="212"/>
      <c r="AG788" s="212"/>
      <c r="AH788" s="212"/>
      <c r="AI788" s="212"/>
      <c r="AJ788" s="212"/>
      <c r="AK788" s="212"/>
      <c r="AL788" s="212"/>
      <c r="AM788" s="212"/>
      <c r="AN788" s="212"/>
      <c r="AO788" s="212"/>
      <c r="AP788" s="212"/>
      <c r="AQ788" s="212"/>
      <c r="AR788" s="212"/>
      <c r="AS788" s="212"/>
      <c r="AT788" s="111"/>
      <c r="AU788" s="111"/>
      <c r="AV788" s="111"/>
    </row>
    <row r="789" spans="1:48" ht="18">
      <c r="A789" s="213"/>
      <c r="B789" s="214" t="s">
        <v>443</v>
      </c>
      <c r="C789" s="214"/>
      <c r="D789" s="215"/>
      <c r="E789" s="256"/>
      <c r="F789" s="256"/>
      <c r="G789" s="216"/>
      <c r="H789" s="214"/>
      <c r="I789" s="214"/>
      <c r="J789" s="214"/>
      <c r="K789" s="214"/>
      <c r="L789" s="214"/>
      <c r="M789" s="214"/>
      <c r="N789" s="214"/>
      <c r="O789" s="214"/>
      <c r="P789" s="214"/>
      <c r="Q789" s="214"/>
      <c r="R789" s="214"/>
      <c r="S789" s="214"/>
      <c r="T789" s="217"/>
      <c r="U789" s="217"/>
      <c r="V789" s="217"/>
      <c r="W789" s="217"/>
      <c r="X789" s="217"/>
      <c r="Y789" s="217"/>
      <c r="Z789" s="217"/>
      <c r="AA789" s="217"/>
      <c r="AB789" s="217"/>
      <c r="AC789" s="217"/>
      <c r="AD789" s="217"/>
      <c r="AE789" s="217"/>
      <c r="AF789" s="217"/>
      <c r="AG789" s="217"/>
      <c r="AH789" s="217"/>
      <c r="AI789" s="214"/>
      <c r="AJ789" s="214"/>
      <c r="AK789" s="214"/>
      <c r="AL789" s="214"/>
      <c r="AM789" s="214"/>
      <c r="AN789" s="217"/>
      <c r="AO789" s="217"/>
      <c r="AP789" s="217"/>
      <c r="AQ789" s="217"/>
      <c r="AR789" s="217"/>
      <c r="AS789" s="218"/>
      <c r="AT789" s="95"/>
      <c r="AU789" s="95"/>
    </row>
    <row r="790" spans="1:48">
      <c r="A790" s="195"/>
      <c r="T790" s="105"/>
      <c r="U790" s="105"/>
      <c r="V790" s="105"/>
      <c r="W790" s="105"/>
      <c r="X790" s="105"/>
      <c r="Y790" s="105"/>
      <c r="Z790" s="105"/>
      <c r="AA790" s="105"/>
      <c r="AB790" s="105"/>
      <c r="AC790" s="105"/>
      <c r="AD790" s="105"/>
      <c r="AE790" s="105"/>
      <c r="AF790" s="105"/>
      <c r="AG790" s="105"/>
      <c r="AH790" s="105"/>
      <c r="AN790" s="105"/>
      <c r="AO790" s="105"/>
      <c r="AP790" s="105"/>
      <c r="AQ790" s="105"/>
      <c r="AR790" s="105"/>
      <c r="AS790" s="95"/>
      <c r="AT790" s="95"/>
      <c r="AU790" s="95"/>
    </row>
    <row r="791" spans="1:48">
      <c r="A791" s="195"/>
      <c r="B791" s="103" t="s">
        <v>263</v>
      </c>
      <c r="T791" s="105"/>
      <c r="U791" s="105"/>
      <c r="V791" s="105"/>
      <c r="W791" s="105"/>
      <c r="X791" s="105"/>
      <c r="Y791" s="105"/>
      <c r="Z791" s="105"/>
      <c r="AA791" s="105"/>
      <c r="AB791" s="105"/>
      <c r="AC791" s="105"/>
      <c r="AD791" s="105"/>
      <c r="AE791" s="105"/>
      <c r="AF791" s="105"/>
      <c r="AG791" s="105"/>
      <c r="AH791" s="105"/>
      <c r="AN791" s="105"/>
      <c r="AO791" s="105"/>
      <c r="AP791" s="105"/>
      <c r="AQ791" s="105"/>
      <c r="AR791" s="105"/>
      <c r="AS791" s="95"/>
      <c r="AT791" s="95"/>
      <c r="AU791" s="95"/>
    </row>
    <row r="792" spans="1:48">
      <c r="A792" s="195"/>
      <c r="T792" s="105"/>
      <c r="U792" s="105"/>
      <c r="V792" s="105"/>
      <c r="W792" s="105"/>
      <c r="X792" s="105"/>
      <c r="Y792" s="105"/>
      <c r="Z792" s="105"/>
      <c r="AA792" s="105"/>
      <c r="AB792" s="105"/>
      <c r="AC792" s="105"/>
      <c r="AD792" s="105"/>
      <c r="AE792" s="105"/>
      <c r="AF792" s="105"/>
      <c r="AG792" s="105"/>
      <c r="AH792" s="105"/>
      <c r="AN792" s="105"/>
      <c r="AO792" s="105"/>
      <c r="AP792" s="105"/>
      <c r="AQ792" s="105"/>
      <c r="AR792" s="105"/>
      <c r="AS792" s="95"/>
      <c r="AT792" s="95"/>
      <c r="AU792" s="95"/>
    </row>
    <row r="793" spans="1:48" ht="18">
      <c r="A793" s="302" t="s">
        <v>491</v>
      </c>
      <c r="B793" s="302"/>
      <c r="C793" s="302"/>
      <c r="D793" s="370"/>
      <c r="E793" s="370"/>
      <c r="F793" s="370"/>
      <c r="G793" s="370"/>
      <c r="H793" s="370"/>
      <c r="I793" s="370"/>
      <c r="J793" s="370"/>
      <c r="K793" s="370"/>
      <c r="L793" s="370"/>
      <c r="M793" s="370"/>
      <c r="N793" s="370"/>
      <c r="O793" s="370"/>
      <c r="P793" s="370"/>
      <c r="Q793" s="370"/>
      <c r="R793" s="370"/>
      <c r="S793" s="370"/>
      <c r="T793" s="370"/>
      <c r="U793" s="370"/>
      <c r="V793" s="241"/>
      <c r="W793" s="241"/>
      <c r="X793" s="241"/>
      <c r="Y793" s="241"/>
      <c r="Z793" s="241"/>
      <c r="AA793" s="241"/>
      <c r="AB793" s="241"/>
      <c r="AC793" s="241"/>
      <c r="AD793" s="241"/>
      <c r="AE793" s="241"/>
      <c r="AF793" s="241"/>
      <c r="AG793" s="241"/>
      <c r="AH793" s="241"/>
      <c r="AI793" s="241"/>
      <c r="AJ793" s="241"/>
      <c r="AK793" s="241"/>
      <c r="AL793" s="241"/>
      <c r="AM793" s="241"/>
      <c r="AN793" s="241"/>
      <c r="AO793" s="241"/>
      <c r="AP793" s="241"/>
      <c r="AQ793" s="241"/>
      <c r="AR793" s="241"/>
      <c r="AS793" s="241"/>
      <c r="AT793" s="207"/>
      <c r="AU793" s="207"/>
      <c r="AV793" s="207"/>
    </row>
    <row r="796" spans="1:48">
      <c r="A796" s="111"/>
      <c r="T796" s="105"/>
      <c r="U796" s="105"/>
      <c r="V796" s="105"/>
      <c r="W796" s="105"/>
      <c r="X796" s="105"/>
      <c r="Y796" s="105"/>
      <c r="Z796" s="105"/>
      <c r="AA796" s="105"/>
      <c r="AB796" s="105"/>
      <c r="AC796" s="105"/>
      <c r="AD796" s="105"/>
      <c r="AE796" s="105"/>
      <c r="AF796" s="105"/>
      <c r="AG796" s="105"/>
      <c r="AH796" s="105"/>
      <c r="AN796" s="105"/>
      <c r="AO796" s="105"/>
      <c r="AP796" s="105"/>
      <c r="AQ796" s="105"/>
      <c r="AR796" s="105"/>
      <c r="AS796" s="95"/>
      <c r="AT796" s="95"/>
      <c r="AU796" s="95"/>
    </row>
    <row r="797" spans="1:48">
      <c r="A797" s="104"/>
      <c r="T797" s="105"/>
      <c r="U797" s="105"/>
      <c r="V797" s="105"/>
      <c r="W797" s="105"/>
      <c r="X797" s="105"/>
      <c r="Y797" s="105"/>
      <c r="Z797" s="105"/>
      <c r="AA797" s="105"/>
      <c r="AB797" s="105"/>
      <c r="AC797" s="105"/>
      <c r="AD797" s="105"/>
      <c r="AE797" s="105"/>
      <c r="AF797" s="105"/>
      <c r="AG797" s="105"/>
      <c r="AH797" s="105"/>
      <c r="AN797" s="105"/>
      <c r="AO797" s="105"/>
      <c r="AP797" s="105"/>
      <c r="AQ797" s="105"/>
      <c r="AR797" s="105"/>
      <c r="AS797" s="95"/>
      <c r="AT797" s="95"/>
      <c r="AU797" s="95"/>
    </row>
    <row r="798" spans="1:48">
      <c r="A798" s="104"/>
      <c r="T798" s="105"/>
      <c r="U798" s="105"/>
      <c r="V798" s="105"/>
      <c r="W798" s="105"/>
      <c r="X798" s="105"/>
      <c r="Y798" s="105"/>
      <c r="Z798" s="105"/>
      <c r="AA798" s="105"/>
      <c r="AB798" s="105"/>
      <c r="AC798" s="105"/>
      <c r="AD798" s="105"/>
      <c r="AE798" s="105"/>
      <c r="AF798" s="105"/>
      <c r="AG798" s="105"/>
      <c r="AH798" s="105"/>
      <c r="AN798" s="105"/>
      <c r="AO798" s="105"/>
      <c r="AP798" s="105"/>
      <c r="AQ798" s="105"/>
      <c r="AR798" s="105"/>
      <c r="AS798" s="95"/>
      <c r="AT798" s="95"/>
      <c r="AU798" s="95"/>
    </row>
    <row r="799" spans="1:48">
      <c r="A799" s="104"/>
      <c r="T799" s="105"/>
      <c r="U799" s="105"/>
      <c r="V799" s="105"/>
      <c r="W799" s="105"/>
      <c r="X799" s="105"/>
      <c r="Y799" s="105"/>
      <c r="Z799" s="105"/>
      <c r="AA799" s="105"/>
      <c r="AB799" s="105"/>
      <c r="AC799" s="105"/>
      <c r="AD799" s="105"/>
      <c r="AE799" s="105"/>
      <c r="AF799" s="105"/>
      <c r="AG799" s="105"/>
      <c r="AH799" s="105"/>
      <c r="AN799" s="105"/>
      <c r="AO799" s="105"/>
      <c r="AP799" s="105"/>
      <c r="AQ799" s="105"/>
      <c r="AR799" s="105"/>
      <c r="AS799" s="95"/>
      <c r="AT799" s="95"/>
      <c r="AU799" s="95"/>
    </row>
    <row r="800" spans="1:48">
      <c r="A800" s="104"/>
      <c r="T800" s="105"/>
      <c r="U800" s="105"/>
      <c r="V800" s="105"/>
      <c r="W800" s="105"/>
      <c r="X800" s="105"/>
      <c r="Y800" s="105"/>
      <c r="Z800" s="105"/>
      <c r="AA800" s="105"/>
      <c r="AB800" s="105"/>
      <c r="AC800" s="105"/>
      <c r="AD800" s="105"/>
      <c r="AE800" s="105"/>
      <c r="AF800" s="105"/>
      <c r="AG800" s="105"/>
      <c r="AH800" s="105"/>
      <c r="AN800" s="105"/>
      <c r="AO800" s="105"/>
      <c r="AP800" s="105"/>
      <c r="AQ800" s="105"/>
      <c r="AR800" s="105"/>
      <c r="AS800" s="95"/>
      <c r="AT800" s="95"/>
      <c r="AU800" s="95"/>
    </row>
    <row r="801" spans="1:47">
      <c r="A801" s="106"/>
      <c r="T801" s="105"/>
      <c r="U801" s="105"/>
      <c r="V801" s="105"/>
      <c r="W801" s="105"/>
      <c r="X801" s="105"/>
      <c r="Y801" s="105"/>
      <c r="Z801" s="105"/>
      <c r="AA801" s="105"/>
      <c r="AB801" s="105"/>
      <c r="AC801" s="105"/>
      <c r="AD801" s="105"/>
      <c r="AE801" s="105"/>
      <c r="AF801" s="105"/>
      <c r="AG801" s="105"/>
      <c r="AH801" s="105"/>
      <c r="AN801" s="105"/>
      <c r="AO801" s="105"/>
      <c r="AP801" s="105"/>
      <c r="AQ801" s="105"/>
      <c r="AR801" s="105"/>
      <c r="AS801" s="95"/>
      <c r="AT801" s="95"/>
      <c r="AU801" s="95"/>
    </row>
    <row r="802" spans="1:47">
      <c r="A802" s="104"/>
      <c r="T802" s="105"/>
      <c r="U802" s="105"/>
      <c r="V802" s="105"/>
      <c r="W802" s="105"/>
      <c r="X802" s="105"/>
      <c r="Y802" s="105"/>
      <c r="Z802" s="105"/>
      <c r="AA802" s="105"/>
      <c r="AB802" s="105"/>
      <c r="AC802" s="105"/>
      <c r="AD802" s="105"/>
      <c r="AE802" s="105"/>
      <c r="AF802" s="105"/>
      <c r="AG802" s="105"/>
      <c r="AH802" s="105"/>
      <c r="AN802" s="105"/>
      <c r="AO802" s="105"/>
      <c r="AP802" s="105"/>
      <c r="AQ802" s="105"/>
      <c r="AR802" s="105"/>
      <c r="AS802" s="95"/>
      <c r="AT802" s="95"/>
      <c r="AU802" s="95"/>
    </row>
    <row r="803" spans="1:47">
      <c r="A803" s="104"/>
      <c r="T803" s="105"/>
      <c r="U803" s="105"/>
      <c r="V803" s="105"/>
      <c r="W803" s="105"/>
      <c r="X803" s="105"/>
      <c r="Y803" s="105"/>
      <c r="Z803" s="105"/>
      <c r="AA803" s="105"/>
      <c r="AB803" s="105"/>
      <c r="AC803" s="105"/>
      <c r="AD803" s="105"/>
      <c r="AE803" s="105"/>
      <c r="AF803" s="105"/>
      <c r="AG803" s="105"/>
      <c r="AH803" s="105"/>
      <c r="AN803" s="105"/>
      <c r="AO803" s="105"/>
      <c r="AP803" s="105"/>
      <c r="AQ803" s="105"/>
      <c r="AR803" s="105"/>
      <c r="AS803" s="95"/>
      <c r="AT803" s="95"/>
      <c r="AU803" s="95"/>
    </row>
    <row r="804" spans="1:47">
      <c r="A804" s="104"/>
      <c r="T804" s="105"/>
      <c r="U804" s="105"/>
      <c r="V804" s="105"/>
      <c r="W804" s="105"/>
      <c r="X804" s="105"/>
      <c r="Y804" s="105"/>
      <c r="Z804" s="105"/>
      <c r="AA804" s="105"/>
      <c r="AB804" s="105"/>
      <c r="AC804" s="105"/>
      <c r="AD804" s="105"/>
      <c r="AE804" s="105"/>
      <c r="AF804" s="105"/>
      <c r="AG804" s="105"/>
      <c r="AH804" s="105"/>
      <c r="AN804" s="105"/>
      <c r="AO804" s="105"/>
      <c r="AP804" s="105"/>
      <c r="AQ804" s="105"/>
      <c r="AR804" s="105"/>
      <c r="AS804" s="95"/>
      <c r="AT804" s="95"/>
      <c r="AU804" s="95"/>
    </row>
    <row r="805" spans="1:47">
      <c r="A805" s="104"/>
      <c r="T805" s="105"/>
      <c r="U805" s="105"/>
      <c r="V805" s="105"/>
      <c r="W805" s="105"/>
      <c r="X805" s="105"/>
      <c r="Y805" s="105"/>
      <c r="Z805" s="105"/>
      <c r="AA805" s="105"/>
      <c r="AB805" s="105"/>
      <c r="AC805" s="105"/>
      <c r="AD805" s="105"/>
      <c r="AE805" s="105"/>
      <c r="AF805" s="105"/>
      <c r="AG805" s="105"/>
      <c r="AH805" s="105"/>
      <c r="AN805" s="105"/>
      <c r="AO805" s="105"/>
      <c r="AP805" s="105"/>
      <c r="AQ805" s="105"/>
      <c r="AR805" s="105"/>
      <c r="AS805" s="95"/>
      <c r="AT805" s="95"/>
      <c r="AU805" s="95"/>
    </row>
    <row r="806" spans="1:47">
      <c r="A806" s="104"/>
    </row>
    <row r="807" spans="1:47">
      <c r="A807" s="106"/>
    </row>
    <row r="808" spans="1:47">
      <c r="A808" s="104"/>
      <c r="T808" s="109"/>
      <c r="U808" s="109"/>
      <c r="V808" s="109"/>
      <c r="W808" s="109"/>
      <c r="X808" s="109"/>
      <c r="Y808" s="109"/>
      <c r="Z808" s="109"/>
      <c r="AA808" s="109"/>
      <c r="AB808" s="109"/>
      <c r="AC808" s="109"/>
      <c r="AD808" s="109"/>
      <c r="AE808" s="109"/>
      <c r="AF808" s="109"/>
      <c r="AG808" s="109"/>
      <c r="AH808" s="109"/>
      <c r="AN808" s="109"/>
      <c r="AO808" s="109"/>
      <c r="AP808" s="109"/>
      <c r="AQ808" s="109"/>
      <c r="AR808" s="109"/>
    </row>
    <row r="809" spans="1:47">
      <c r="A809" s="104"/>
      <c r="T809" s="109"/>
      <c r="U809" s="109"/>
      <c r="V809" s="109"/>
      <c r="W809" s="109"/>
      <c r="X809" s="109"/>
      <c r="Y809" s="109"/>
      <c r="Z809" s="109"/>
      <c r="AA809" s="109"/>
      <c r="AB809" s="109"/>
      <c r="AC809" s="109"/>
      <c r="AD809" s="109"/>
      <c r="AE809" s="109"/>
      <c r="AF809" s="109"/>
      <c r="AG809" s="109"/>
      <c r="AH809" s="109"/>
      <c r="AN809" s="109"/>
      <c r="AO809" s="109"/>
      <c r="AP809" s="109"/>
      <c r="AQ809" s="109"/>
      <c r="AR809" s="109"/>
    </row>
    <row r="810" spans="1:47">
      <c r="A810" s="104"/>
      <c r="T810" s="109"/>
      <c r="U810" s="109"/>
      <c r="V810" s="109"/>
      <c r="W810" s="109"/>
      <c r="X810" s="109"/>
      <c r="Y810" s="109"/>
      <c r="Z810" s="109"/>
      <c r="AA810" s="109"/>
      <c r="AB810" s="109"/>
      <c r="AC810" s="109"/>
      <c r="AD810" s="109"/>
      <c r="AE810" s="109"/>
      <c r="AF810" s="109"/>
      <c r="AG810" s="109"/>
      <c r="AH810" s="109"/>
      <c r="AN810" s="109"/>
      <c r="AO810" s="109"/>
      <c r="AP810" s="109"/>
      <c r="AQ810" s="109"/>
      <c r="AR810" s="109"/>
    </row>
    <row r="811" spans="1:47">
      <c r="A811" s="104"/>
      <c r="T811" s="109"/>
      <c r="U811" s="109"/>
      <c r="V811" s="109"/>
      <c r="W811" s="109"/>
      <c r="X811" s="109"/>
      <c r="Y811" s="109"/>
      <c r="Z811" s="109"/>
      <c r="AA811" s="109"/>
      <c r="AB811" s="109"/>
      <c r="AC811" s="109"/>
      <c r="AD811" s="109"/>
      <c r="AE811" s="109"/>
      <c r="AF811" s="109"/>
      <c r="AG811" s="109"/>
      <c r="AH811" s="109"/>
      <c r="AN811" s="109"/>
      <c r="AO811" s="109"/>
      <c r="AP811" s="109"/>
      <c r="AQ811" s="109"/>
      <c r="AR811" s="109"/>
    </row>
    <row r="812" spans="1:47">
      <c r="A812" s="104"/>
    </row>
  </sheetData>
  <mergeCells count="551">
    <mergeCell ref="A2:AV2"/>
    <mergeCell ref="A3:AV3"/>
    <mergeCell ref="A4:AV4"/>
    <mergeCell ref="A5:AI5"/>
    <mergeCell ref="A6:A8"/>
    <mergeCell ref="B6:B8"/>
    <mergeCell ref="C6:C8"/>
    <mergeCell ref="D6:D8"/>
    <mergeCell ref="E6:G6"/>
    <mergeCell ref="H6:AU6"/>
    <mergeCell ref="A10:C15"/>
    <mergeCell ref="AV10:AV14"/>
    <mergeCell ref="A16:C21"/>
    <mergeCell ref="AV16:AV39"/>
    <mergeCell ref="A22:C22"/>
    <mergeCell ref="A23:C28"/>
    <mergeCell ref="A29:C34"/>
    <mergeCell ref="A35:C40"/>
    <mergeCell ref="Z7:AB7"/>
    <mergeCell ref="AC7:AE7"/>
    <mergeCell ref="AF7:AH7"/>
    <mergeCell ref="AI7:AM7"/>
    <mergeCell ref="AN7:AR7"/>
    <mergeCell ref="AS7:AU7"/>
    <mergeCell ref="AV6:AV8"/>
    <mergeCell ref="E7:E8"/>
    <mergeCell ref="F7:F8"/>
    <mergeCell ref="G7:G8"/>
    <mergeCell ref="H7:J7"/>
    <mergeCell ref="K7:M7"/>
    <mergeCell ref="N7:P7"/>
    <mergeCell ref="Q7:S7"/>
    <mergeCell ref="T7:V7"/>
    <mergeCell ref="W7:Y7"/>
    <mergeCell ref="A52:A56"/>
    <mergeCell ref="B52:B56"/>
    <mergeCell ref="C52:C56"/>
    <mergeCell ref="AV52:AV56"/>
    <mergeCell ref="A57:A61"/>
    <mergeCell ref="B57:B61"/>
    <mergeCell ref="C57:C61"/>
    <mergeCell ref="AV57:AV61"/>
    <mergeCell ref="A41:C45"/>
    <mergeCell ref="A46:AV46"/>
    <mergeCell ref="A47:A51"/>
    <mergeCell ref="B47:B51"/>
    <mergeCell ref="C47:C51"/>
    <mergeCell ref="AV47:AV51"/>
    <mergeCell ref="A72:A76"/>
    <mergeCell ref="B72:B76"/>
    <mergeCell ref="C72:C76"/>
    <mergeCell ref="AV72:AV76"/>
    <mergeCell ref="A77:A81"/>
    <mergeCell ref="B77:B81"/>
    <mergeCell ref="C77:C81"/>
    <mergeCell ref="AV77:AV81"/>
    <mergeCell ref="A62:A66"/>
    <mergeCell ref="B62:B66"/>
    <mergeCell ref="C62:C66"/>
    <mergeCell ref="AV62:AV66"/>
    <mergeCell ref="A67:A71"/>
    <mergeCell ref="B67:B71"/>
    <mergeCell ref="C67:C71"/>
    <mergeCell ref="AV67:AV71"/>
    <mergeCell ref="A92:A96"/>
    <mergeCell ref="B92:B96"/>
    <mergeCell ref="C92:C96"/>
    <mergeCell ref="AV92:AV96"/>
    <mergeCell ref="A97:A101"/>
    <mergeCell ref="B97:B101"/>
    <mergeCell ref="C97:C101"/>
    <mergeCell ref="AV97:AV101"/>
    <mergeCell ref="A82:A86"/>
    <mergeCell ref="B82:B86"/>
    <mergeCell ref="C82:C86"/>
    <mergeCell ref="AV82:AV86"/>
    <mergeCell ref="A87:A91"/>
    <mergeCell ref="B87:B91"/>
    <mergeCell ref="C87:C91"/>
    <mergeCell ref="AV87:AV91"/>
    <mergeCell ref="A112:A116"/>
    <mergeCell ref="B112:B116"/>
    <mergeCell ref="C112:C116"/>
    <mergeCell ref="AV112:AV116"/>
    <mergeCell ref="A117:A121"/>
    <mergeCell ref="B117:B121"/>
    <mergeCell ref="C117:C121"/>
    <mergeCell ref="AV117:AV121"/>
    <mergeCell ref="A102:A106"/>
    <mergeCell ref="B102:B106"/>
    <mergeCell ref="C102:C106"/>
    <mergeCell ref="AV102:AV106"/>
    <mergeCell ref="A107:A111"/>
    <mergeCell ref="B107:B111"/>
    <mergeCell ref="C107:C111"/>
    <mergeCell ref="AV107:AV111"/>
    <mergeCell ref="A132:A136"/>
    <mergeCell ref="B132:B136"/>
    <mergeCell ref="C132:C136"/>
    <mergeCell ref="AV132:AV136"/>
    <mergeCell ref="A137:A141"/>
    <mergeCell ref="B137:B141"/>
    <mergeCell ref="C137:C141"/>
    <mergeCell ref="AV137:AV141"/>
    <mergeCell ref="A122:A126"/>
    <mergeCell ref="B122:B126"/>
    <mergeCell ref="C122:C126"/>
    <mergeCell ref="AV122:AV126"/>
    <mergeCell ref="A127:A131"/>
    <mergeCell ref="B127:B131"/>
    <mergeCell ref="C127:C131"/>
    <mergeCell ref="AV127:AV131"/>
    <mergeCell ref="A152:A156"/>
    <mergeCell ref="B152:B156"/>
    <mergeCell ref="C152:C156"/>
    <mergeCell ref="AV152:AV156"/>
    <mergeCell ref="A157:A161"/>
    <mergeCell ref="B157:B161"/>
    <mergeCell ref="C157:C161"/>
    <mergeCell ref="AV157:AV161"/>
    <mergeCell ref="A142:A146"/>
    <mergeCell ref="B142:B146"/>
    <mergeCell ref="C142:C146"/>
    <mergeCell ref="AV142:AV146"/>
    <mergeCell ref="A147:A151"/>
    <mergeCell ref="B147:B151"/>
    <mergeCell ref="C147:C151"/>
    <mergeCell ref="AV147:AV151"/>
    <mergeCell ref="A172:A176"/>
    <mergeCell ref="B172:B176"/>
    <mergeCell ref="C172:C176"/>
    <mergeCell ref="AV172:AV176"/>
    <mergeCell ref="A177:A181"/>
    <mergeCell ref="B177:B181"/>
    <mergeCell ref="C177:C181"/>
    <mergeCell ref="AV177:AV181"/>
    <mergeCell ref="A162:C166"/>
    <mergeCell ref="AV162:AV166"/>
    <mergeCell ref="A167:A171"/>
    <mergeCell ref="B167:B171"/>
    <mergeCell ref="C167:C171"/>
    <mergeCell ref="AV167:AV171"/>
    <mergeCell ref="A192:A196"/>
    <mergeCell ref="B192:B196"/>
    <mergeCell ref="C192:C196"/>
    <mergeCell ref="AV192:AV196"/>
    <mergeCell ref="A197:A201"/>
    <mergeCell ref="B197:B201"/>
    <mergeCell ref="C197:C201"/>
    <mergeCell ref="AV197:AV201"/>
    <mergeCell ref="A182:A186"/>
    <mergeCell ref="B182:B186"/>
    <mergeCell ref="C182:C186"/>
    <mergeCell ref="AV182:AV186"/>
    <mergeCell ref="A187:A191"/>
    <mergeCell ref="B187:B191"/>
    <mergeCell ref="C187:C191"/>
    <mergeCell ref="AV187:AV191"/>
    <mergeCell ref="A212:A216"/>
    <mergeCell ref="B212:B216"/>
    <mergeCell ref="C212:C216"/>
    <mergeCell ref="AV212:AV216"/>
    <mergeCell ref="A217:A221"/>
    <mergeCell ref="B217:B221"/>
    <mergeCell ref="C217:C221"/>
    <mergeCell ref="AV217:AV221"/>
    <mergeCell ref="A202:A206"/>
    <mergeCell ref="B202:B206"/>
    <mergeCell ref="C202:C206"/>
    <mergeCell ref="AV202:AV206"/>
    <mergeCell ref="A207:A211"/>
    <mergeCell ref="B207:B211"/>
    <mergeCell ref="C207:C211"/>
    <mergeCell ref="AV207:AV211"/>
    <mergeCell ref="A232:A236"/>
    <mergeCell ref="B232:B236"/>
    <mergeCell ref="C232:C236"/>
    <mergeCell ref="AV232:AV236"/>
    <mergeCell ref="A237:A241"/>
    <mergeCell ref="B237:B241"/>
    <mergeCell ref="C237:C241"/>
    <mergeCell ref="AV237:AV241"/>
    <mergeCell ref="A222:A226"/>
    <mergeCell ref="B222:B226"/>
    <mergeCell ref="C222:C226"/>
    <mergeCell ref="AV222:AV226"/>
    <mergeCell ref="A227:A231"/>
    <mergeCell ref="B227:B231"/>
    <mergeCell ref="C227:C231"/>
    <mergeCell ref="AV227:AV231"/>
    <mergeCell ref="A252:A256"/>
    <mergeCell ref="B252:B256"/>
    <mergeCell ref="C252:C256"/>
    <mergeCell ref="AV252:AV256"/>
    <mergeCell ref="A257:A261"/>
    <mergeCell ref="B257:B261"/>
    <mergeCell ref="C257:C261"/>
    <mergeCell ref="AV257:AV261"/>
    <mergeCell ref="A242:A246"/>
    <mergeCell ref="B242:B246"/>
    <mergeCell ref="C242:C246"/>
    <mergeCell ref="AV242:AV246"/>
    <mergeCell ref="A247:A251"/>
    <mergeCell ref="B247:B251"/>
    <mergeCell ref="C247:C251"/>
    <mergeCell ref="AV247:AV251"/>
    <mergeCell ref="A272:A276"/>
    <mergeCell ref="B272:B276"/>
    <mergeCell ref="C272:C276"/>
    <mergeCell ref="AV272:AV276"/>
    <mergeCell ref="A277:A281"/>
    <mergeCell ref="B277:B281"/>
    <mergeCell ref="C277:C281"/>
    <mergeCell ref="AV277:AV281"/>
    <mergeCell ref="A262:A266"/>
    <mergeCell ref="B262:B266"/>
    <mergeCell ref="C262:C266"/>
    <mergeCell ref="AV262:AV266"/>
    <mergeCell ref="A267:A271"/>
    <mergeCell ref="B267:B271"/>
    <mergeCell ref="C267:C271"/>
    <mergeCell ref="AV267:AV271"/>
    <mergeCell ref="A297:A301"/>
    <mergeCell ref="B297:B301"/>
    <mergeCell ref="C297:C301"/>
    <mergeCell ref="AV297:AV301"/>
    <mergeCell ref="A302:A306"/>
    <mergeCell ref="B302:B306"/>
    <mergeCell ref="C302:C306"/>
    <mergeCell ref="AV302:AV306"/>
    <mergeCell ref="A282:C286"/>
    <mergeCell ref="A287:A291"/>
    <mergeCell ref="B287:B291"/>
    <mergeCell ref="C287:C291"/>
    <mergeCell ref="AV287:AV291"/>
    <mergeCell ref="A292:A296"/>
    <mergeCell ref="B292:B296"/>
    <mergeCell ref="C292:C296"/>
    <mergeCell ref="AV292:AV296"/>
    <mergeCell ref="A317:A321"/>
    <mergeCell ref="B317:B321"/>
    <mergeCell ref="C317:C321"/>
    <mergeCell ref="AV317:AV321"/>
    <mergeCell ref="A322:A326"/>
    <mergeCell ref="B322:B326"/>
    <mergeCell ref="C322:C326"/>
    <mergeCell ref="AV322:AV326"/>
    <mergeCell ref="A307:A311"/>
    <mergeCell ref="B307:B311"/>
    <mergeCell ref="C307:C311"/>
    <mergeCell ref="AV307:AV311"/>
    <mergeCell ref="A312:A316"/>
    <mergeCell ref="B312:B316"/>
    <mergeCell ref="C312:C316"/>
    <mergeCell ref="AV312:AV316"/>
    <mergeCell ref="A337:A341"/>
    <mergeCell ref="B337:B341"/>
    <mergeCell ref="C337:C341"/>
    <mergeCell ref="AV337:AV341"/>
    <mergeCell ref="A342:A346"/>
    <mergeCell ref="B342:B346"/>
    <mergeCell ref="C342:C346"/>
    <mergeCell ref="AV342:AV346"/>
    <mergeCell ref="A327:A331"/>
    <mergeCell ref="B327:B331"/>
    <mergeCell ref="C327:C331"/>
    <mergeCell ref="AV327:AV331"/>
    <mergeCell ref="A332:A336"/>
    <mergeCell ref="B332:B336"/>
    <mergeCell ref="C332:C336"/>
    <mergeCell ref="AV332:AV336"/>
    <mergeCell ref="A347:C351"/>
    <mergeCell ref="A352:A356"/>
    <mergeCell ref="B352:B356"/>
    <mergeCell ref="C352:C356"/>
    <mergeCell ref="AV352:AV356"/>
    <mergeCell ref="A357:A361"/>
    <mergeCell ref="B357:B361"/>
    <mergeCell ref="C357:C361"/>
    <mergeCell ref="AV357:AV361"/>
    <mergeCell ref="A372:A376"/>
    <mergeCell ref="B372:B376"/>
    <mergeCell ref="C372:C376"/>
    <mergeCell ref="AV372:AV376"/>
    <mergeCell ref="A377:A381"/>
    <mergeCell ref="B377:B381"/>
    <mergeCell ref="C377:C381"/>
    <mergeCell ref="AV377:AV381"/>
    <mergeCell ref="A362:A366"/>
    <mergeCell ref="B362:B366"/>
    <mergeCell ref="C362:C366"/>
    <mergeCell ref="AV362:AV366"/>
    <mergeCell ref="A367:A371"/>
    <mergeCell ref="B367:B371"/>
    <mergeCell ref="C367:C371"/>
    <mergeCell ref="AV367:AV371"/>
    <mergeCell ref="A392:A396"/>
    <mergeCell ref="B392:B396"/>
    <mergeCell ref="C392:C396"/>
    <mergeCell ref="AV392:AV396"/>
    <mergeCell ref="A397:A401"/>
    <mergeCell ref="B397:B401"/>
    <mergeCell ref="C397:C401"/>
    <mergeCell ref="AV397:AV401"/>
    <mergeCell ref="A382:A386"/>
    <mergeCell ref="B382:B386"/>
    <mergeCell ref="C382:C386"/>
    <mergeCell ref="AV382:AV386"/>
    <mergeCell ref="A387:A391"/>
    <mergeCell ref="B387:B391"/>
    <mergeCell ref="C387:C391"/>
    <mergeCell ref="AV387:AV391"/>
    <mergeCell ref="A412:A416"/>
    <mergeCell ref="B412:B416"/>
    <mergeCell ref="C412:C416"/>
    <mergeCell ref="AV412:AV416"/>
    <mergeCell ref="A417:A421"/>
    <mergeCell ref="B417:B421"/>
    <mergeCell ref="C417:C421"/>
    <mergeCell ref="AV417:AV421"/>
    <mergeCell ref="A402:A406"/>
    <mergeCell ref="B402:B406"/>
    <mergeCell ref="C402:C406"/>
    <mergeCell ref="AV402:AV406"/>
    <mergeCell ref="A407:A411"/>
    <mergeCell ref="B407:B411"/>
    <mergeCell ref="C407:C411"/>
    <mergeCell ref="AV407:AV411"/>
    <mergeCell ref="A432:C436"/>
    <mergeCell ref="AV432:AV436"/>
    <mergeCell ref="A437:C441"/>
    <mergeCell ref="AV437:AV441"/>
    <mergeCell ref="A442:C446"/>
    <mergeCell ref="AV442:AV446"/>
    <mergeCell ref="A422:A426"/>
    <mergeCell ref="B422:B426"/>
    <mergeCell ref="C422:C426"/>
    <mergeCell ref="AV422:AV426"/>
    <mergeCell ref="A427:A431"/>
    <mergeCell ref="B427:B431"/>
    <mergeCell ref="C427:C431"/>
    <mergeCell ref="AV427:AV431"/>
    <mergeCell ref="A458:A462"/>
    <mergeCell ref="B458:B462"/>
    <mergeCell ref="C458:C462"/>
    <mergeCell ref="AV458:AV462"/>
    <mergeCell ref="A463:A467"/>
    <mergeCell ref="B463:B467"/>
    <mergeCell ref="C463:C467"/>
    <mergeCell ref="AV463:AV467"/>
    <mergeCell ref="A447:AV447"/>
    <mergeCell ref="A448:A452"/>
    <mergeCell ref="B448:B452"/>
    <mergeCell ref="C448:C452"/>
    <mergeCell ref="AV448:AV452"/>
    <mergeCell ref="A453:A457"/>
    <mergeCell ref="B453:B457"/>
    <mergeCell ref="C453:C457"/>
    <mergeCell ref="AV453:AV457"/>
    <mergeCell ref="A483:AV483"/>
    <mergeCell ref="A484:A488"/>
    <mergeCell ref="B484:B488"/>
    <mergeCell ref="C484:C488"/>
    <mergeCell ref="AV484:AV488"/>
    <mergeCell ref="A489:C493"/>
    <mergeCell ref="AV489:AV493"/>
    <mergeCell ref="A468:C472"/>
    <mergeCell ref="AV468:AV472"/>
    <mergeCell ref="A473:C477"/>
    <mergeCell ref="AV473:AV477"/>
    <mergeCell ref="A478:C482"/>
    <mergeCell ref="AV478:AV482"/>
    <mergeCell ref="A510:C514"/>
    <mergeCell ref="AV510:AV514"/>
    <mergeCell ref="A515:C519"/>
    <mergeCell ref="AV515:AV519"/>
    <mergeCell ref="A520:C524"/>
    <mergeCell ref="AV520:AV524"/>
    <mergeCell ref="A494:C498"/>
    <mergeCell ref="AV494:AV498"/>
    <mergeCell ref="A499:C503"/>
    <mergeCell ref="AV499:AV503"/>
    <mergeCell ref="A504:AV504"/>
    <mergeCell ref="A505:A509"/>
    <mergeCell ref="B505:B509"/>
    <mergeCell ref="C505:C509"/>
    <mergeCell ref="AV505:AV509"/>
    <mergeCell ref="A525:AV525"/>
    <mergeCell ref="A526:A531"/>
    <mergeCell ref="B526:B531"/>
    <mergeCell ref="C526:C531"/>
    <mergeCell ref="AV526:AV530"/>
    <mergeCell ref="A532:A537"/>
    <mergeCell ref="B532:B537"/>
    <mergeCell ref="C532:C537"/>
    <mergeCell ref="AV532:AV536"/>
    <mergeCell ref="A550:A555"/>
    <mergeCell ref="B550:B555"/>
    <mergeCell ref="C550:C555"/>
    <mergeCell ref="AV550:AV554"/>
    <mergeCell ref="A556:A561"/>
    <mergeCell ref="B556:B561"/>
    <mergeCell ref="C556:C561"/>
    <mergeCell ref="AV556:AV560"/>
    <mergeCell ref="A538:A543"/>
    <mergeCell ref="B538:B543"/>
    <mergeCell ref="C538:C543"/>
    <mergeCell ref="AV538:AV542"/>
    <mergeCell ref="A544:A549"/>
    <mergeCell ref="B544:B549"/>
    <mergeCell ref="C544:C549"/>
    <mergeCell ref="AV544:AV548"/>
    <mergeCell ref="A574:A579"/>
    <mergeCell ref="B574:B579"/>
    <mergeCell ref="C574:C579"/>
    <mergeCell ref="AV574:AV578"/>
    <mergeCell ref="A580:A585"/>
    <mergeCell ref="B580:B585"/>
    <mergeCell ref="C580:C585"/>
    <mergeCell ref="AV580:AV584"/>
    <mergeCell ref="A562:A567"/>
    <mergeCell ref="B562:B567"/>
    <mergeCell ref="C562:C567"/>
    <mergeCell ref="AV562:AV566"/>
    <mergeCell ref="A568:A573"/>
    <mergeCell ref="B568:B573"/>
    <mergeCell ref="C568:C573"/>
    <mergeCell ref="AV568:AV572"/>
    <mergeCell ref="A598:A603"/>
    <mergeCell ref="B598:B603"/>
    <mergeCell ref="C598:C603"/>
    <mergeCell ref="AV598:AV602"/>
    <mergeCell ref="A604:A609"/>
    <mergeCell ref="B604:B609"/>
    <mergeCell ref="C604:C609"/>
    <mergeCell ref="AV604:AV608"/>
    <mergeCell ref="A586:A591"/>
    <mergeCell ref="B586:B591"/>
    <mergeCell ref="C586:C591"/>
    <mergeCell ref="AV586:AV590"/>
    <mergeCell ref="A592:A597"/>
    <mergeCell ref="B592:B597"/>
    <mergeCell ref="C592:C597"/>
    <mergeCell ref="AV592:AV596"/>
    <mergeCell ref="A622:A627"/>
    <mergeCell ref="B622:B627"/>
    <mergeCell ref="C622:C627"/>
    <mergeCell ref="AV622:AV626"/>
    <mergeCell ref="A628:A633"/>
    <mergeCell ref="B628:B633"/>
    <mergeCell ref="C628:C633"/>
    <mergeCell ref="AV628:AV632"/>
    <mergeCell ref="A610:A615"/>
    <mergeCell ref="B610:B615"/>
    <mergeCell ref="C610:C615"/>
    <mergeCell ref="AV610:AV614"/>
    <mergeCell ref="A616:A621"/>
    <mergeCell ref="B616:B621"/>
    <mergeCell ref="C616:C621"/>
    <mergeCell ref="AV616:AV620"/>
    <mergeCell ref="A646:A651"/>
    <mergeCell ref="B646:B651"/>
    <mergeCell ref="C646:C651"/>
    <mergeCell ref="AV646:AV650"/>
    <mergeCell ref="A652:A657"/>
    <mergeCell ref="B652:B657"/>
    <mergeCell ref="C652:C657"/>
    <mergeCell ref="AV652:AV656"/>
    <mergeCell ref="A634:A639"/>
    <mergeCell ref="B634:B639"/>
    <mergeCell ref="C634:C639"/>
    <mergeCell ref="AV634:AV638"/>
    <mergeCell ref="A640:A645"/>
    <mergeCell ref="B640:B645"/>
    <mergeCell ref="C640:C645"/>
    <mergeCell ref="AV640:AV644"/>
    <mergeCell ref="A670:C675"/>
    <mergeCell ref="AV670:AV674"/>
    <mergeCell ref="A676:A681"/>
    <mergeCell ref="B676:B681"/>
    <mergeCell ref="C676:C681"/>
    <mergeCell ref="AV676:AV680"/>
    <mergeCell ref="A658:A663"/>
    <mergeCell ref="B658:B663"/>
    <mergeCell ref="C658:C663"/>
    <mergeCell ref="AV658:AV662"/>
    <mergeCell ref="A664:A669"/>
    <mergeCell ref="B664:B669"/>
    <mergeCell ref="C664:C668"/>
    <mergeCell ref="AV664:AV668"/>
    <mergeCell ref="A694:A699"/>
    <mergeCell ref="B694:B699"/>
    <mergeCell ref="C694:C699"/>
    <mergeCell ref="AV694:AV698"/>
    <mergeCell ref="A700:A705"/>
    <mergeCell ref="B700:B705"/>
    <mergeCell ref="C700:C705"/>
    <mergeCell ref="AV700:AV704"/>
    <mergeCell ref="A682:A687"/>
    <mergeCell ref="B682:B687"/>
    <mergeCell ref="C682:C687"/>
    <mergeCell ref="AV682:AV686"/>
    <mergeCell ref="A688:A693"/>
    <mergeCell ref="B688:B693"/>
    <mergeCell ref="C688:C693"/>
    <mergeCell ref="AV688:AV692"/>
    <mergeCell ref="A718:A723"/>
    <mergeCell ref="B718:B723"/>
    <mergeCell ref="C718:C723"/>
    <mergeCell ref="AV718:AV722"/>
    <mergeCell ref="A724:A729"/>
    <mergeCell ref="B724:B729"/>
    <mergeCell ref="C724:C729"/>
    <mergeCell ref="AV724:AV728"/>
    <mergeCell ref="A706:A711"/>
    <mergeCell ref="B706:B711"/>
    <mergeCell ref="C706:C711"/>
    <mergeCell ref="AV706:AV710"/>
    <mergeCell ref="A712:A717"/>
    <mergeCell ref="B712:B717"/>
    <mergeCell ref="C712:C717"/>
    <mergeCell ref="AV712:AV716"/>
    <mergeCell ref="A742:A747"/>
    <mergeCell ref="B742:B747"/>
    <mergeCell ref="C742:C747"/>
    <mergeCell ref="AV742:AV746"/>
    <mergeCell ref="A748:C753"/>
    <mergeCell ref="AV748:AV752"/>
    <mergeCell ref="A730:A735"/>
    <mergeCell ref="B730:B735"/>
    <mergeCell ref="C730:C735"/>
    <mergeCell ref="AV730:AV734"/>
    <mergeCell ref="A736:A741"/>
    <mergeCell ref="B736:B741"/>
    <mergeCell ref="C736:C741"/>
    <mergeCell ref="AV736:AV740"/>
    <mergeCell ref="A786:AS786"/>
    <mergeCell ref="A793:U793"/>
    <mergeCell ref="A772:C776"/>
    <mergeCell ref="AV772:AV776"/>
    <mergeCell ref="A777:C782"/>
    <mergeCell ref="AV777:AV782"/>
    <mergeCell ref="A783:AV783"/>
    <mergeCell ref="A784:AV784"/>
    <mergeCell ref="A754:C759"/>
    <mergeCell ref="AV754:AV758"/>
    <mergeCell ref="A760:C765"/>
    <mergeCell ref="AV760:AV764"/>
    <mergeCell ref="A766:AV766"/>
    <mergeCell ref="A767:C771"/>
    <mergeCell ref="AV767:AV771"/>
  </mergeCells>
  <pageMargins left="0.7" right="0.7" top="0.75" bottom="0.75" header="0.3" footer="0.3"/>
  <pageSetup paperSize="9" scale="91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Лист1</vt:lpstr>
      <vt:lpstr>Показатели</vt:lpstr>
      <vt:lpstr>Пояснительная записка </vt:lpstr>
      <vt:lpstr>Лист2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2019-10-04T05:28:59Z</cp:lastPrinted>
  <dcterms:created xsi:type="dcterms:W3CDTF">2011-05-17T05:04:33Z</dcterms:created>
  <dcterms:modified xsi:type="dcterms:W3CDTF">2019-10-15T05:00:46Z</dcterms:modified>
</cp:coreProperties>
</file>